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Hoja2" sheetId="2" r:id="rId1"/>
    <sheet name="Hoja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J32" i="2"/>
  <c r="J30"/>
  <c r="J69"/>
  <c r="J47"/>
  <c r="J20"/>
  <c r="J18"/>
  <c r="J64"/>
  <c r="J37"/>
  <c r="J35"/>
  <c r="J31"/>
  <c r="J19"/>
  <c r="C69"/>
  <c r="D13"/>
  <c r="E13" s="1"/>
  <c r="F13" s="1"/>
  <c r="G13" s="1"/>
  <c r="H13" s="1"/>
  <c r="I13" s="1"/>
  <c r="J13" s="1"/>
  <c r="K13" s="1"/>
  <c r="L13" s="1"/>
</calcChain>
</file>

<file path=xl/sharedStrings.xml><?xml version="1.0" encoding="utf-8"?>
<sst xmlns="http://schemas.openxmlformats.org/spreadsheetml/2006/main" count="109" uniqueCount="96">
  <si>
    <t>ESTADO DEL EJERCICIO DEL PRESUPUESTO</t>
  </si>
  <si>
    <t>EGRESOS</t>
  </si>
  <si>
    <t>Presupuesto Autorizado</t>
  </si>
  <si>
    <t>Comprometido</t>
  </si>
  <si>
    <t>Devengado</t>
  </si>
  <si>
    <t>Ejercido</t>
  </si>
  <si>
    <t>Pagado</t>
  </si>
  <si>
    <t>Credito Disponible para Comprometer</t>
  </si>
  <si>
    <t>Crédito Disponible</t>
  </si>
  <si>
    <t>Presupuesto</t>
  </si>
  <si>
    <t>Ampliaciones</t>
  </si>
  <si>
    <t>Reducciones</t>
  </si>
  <si>
    <t>Modificado</t>
  </si>
  <si>
    <t>Mod.-Compr.</t>
  </si>
  <si>
    <t>TOTAL DE EGRESOS</t>
  </si>
  <si>
    <t>.</t>
  </si>
  <si>
    <t>SERVICIOS PERSONALES</t>
  </si>
  <si>
    <t>MATERIALES Y SUMINISTROS</t>
  </si>
  <si>
    <t>SERVICIOS GENERALES</t>
  </si>
  <si>
    <t>SERVICIOS OFICIALES</t>
  </si>
  <si>
    <t>2111</t>
  </si>
  <si>
    <t>MATERIALES, UTILES Y EQUIPOS MENORES DE OFICINA</t>
  </si>
  <si>
    <t>2121</t>
  </si>
  <si>
    <t>MATERIALES Y UTILES DE IMPRESION Y REPRODUCCION</t>
  </si>
  <si>
    <t>2141</t>
  </si>
  <si>
    <t>MATERIALES, UTILES Y EQUIPOS MENORES DE TECNOLOGIAS DE LA  INFORMACION Y COMUNICACIONES</t>
  </si>
  <si>
    <t>2161</t>
  </si>
  <si>
    <t>MATERIAL DE LIMPIEZA</t>
  </si>
  <si>
    <t>2182</t>
  </si>
  <si>
    <t>IMPRESIONES OFICIALES, FORMATOS Y FORMAS VALORADAS</t>
  </si>
  <si>
    <t>2211</t>
  </si>
  <si>
    <t>PRODUCTOS ALIMENTICIOS PARA PERSONAS</t>
  </si>
  <si>
    <t>2611</t>
  </si>
  <si>
    <t>COMBUSTIBLES</t>
  </si>
  <si>
    <t>2941</t>
  </si>
  <si>
    <t>REFACCIONES Y ACCESORIOS MENORES DE EQUIPO DE COMPUTO Y TECNOLOGIAS DE LA INFORMACION</t>
  </si>
  <si>
    <t>2961</t>
  </si>
  <si>
    <t>REFACCIONES Y ACCESORIOS MENORES DE EQUIPO DE TRANSPORTE</t>
  </si>
  <si>
    <t>3111</t>
  </si>
  <si>
    <t>ENERGIA ELECTRICA</t>
  </si>
  <si>
    <t>3131</t>
  </si>
  <si>
    <t>AGUA</t>
  </si>
  <si>
    <t>3141</t>
  </si>
  <si>
    <t>TELEFONIA TRADICIONAL</t>
  </si>
  <si>
    <t>3151</t>
  </si>
  <si>
    <t>TELEFONIA CELULAR</t>
  </si>
  <si>
    <t>3181</t>
  </si>
  <si>
    <t>SERVICIOS POSTALES Y TELEGRAFICOS</t>
  </si>
  <si>
    <t>3261</t>
  </si>
  <si>
    <t>ARRENDAMIENTO DE MAQUINARIA, OTROS EQUIPOS Y HERRAMIENTAS</t>
  </si>
  <si>
    <t>3311</t>
  </si>
  <si>
    <t>SERVICIOS LEGALES DE CONTABILIDAD, AUDITORIA Y RELACIONADOS</t>
  </si>
  <si>
    <t>3341</t>
  </si>
  <si>
    <t>SERVICIOS DE CAPACITACION</t>
  </si>
  <si>
    <t>3411</t>
  </si>
  <si>
    <t>SERVICIOS FINANCIEROS  BANCARIOS Y COMERCIALES</t>
  </si>
  <si>
    <t>3521</t>
  </si>
  <si>
    <t>INSTALACION, REPARACION Y MANTENIMIENTO DE MOBILIARIO Y EQUIPO DE ADMINISTRACION, EDUCACIONAL Y RECREATIVO</t>
  </si>
  <si>
    <t>3531</t>
  </si>
  <si>
    <t>INSTALACION, REPARACION Y MANTENIMIENTO DE EQUIPO DE COMPUTO Y TECNOLOGIAS DE LA INFORMACION</t>
  </si>
  <si>
    <t>3551</t>
  </si>
  <si>
    <t>REPARACION Y MANTENIMIENTO DE EQUIPO DE TRANSPORTE</t>
  </si>
  <si>
    <t>3691</t>
  </si>
  <si>
    <t>GASTOS DE PROPAGANDA E IMAGEN INSTITUCIONAL</t>
  </si>
  <si>
    <t>3711</t>
  </si>
  <si>
    <t>PASAJES AEREOS</t>
  </si>
  <si>
    <t>3721</t>
  </si>
  <si>
    <t>PASAJES TERRESTRES</t>
  </si>
  <si>
    <t>3751</t>
  </si>
  <si>
    <t>VIATICOS EN EL PAIS</t>
  </si>
  <si>
    <t>3831</t>
  </si>
  <si>
    <t>CONGRESOS Y CONVENCIONES</t>
  </si>
  <si>
    <t>3921</t>
  </si>
  <si>
    <t>IMPUESTOS Y DERECHOS</t>
  </si>
  <si>
    <t>SUELDO BASE A PERSONAL EVENTUAL</t>
  </si>
  <si>
    <t>GRATIFICACION ANUAL</t>
  </si>
  <si>
    <t>PRIMA VACACIONAL</t>
  </si>
  <si>
    <t>COMPENSACIONES</t>
  </si>
  <si>
    <t>APORTACIONES AL ICHISAL</t>
  </si>
  <si>
    <t>ADMINISTRADOR DE FONDO PARA EL RETIRO (AFORE)</t>
  </si>
  <si>
    <t>AYUDA PARA LENTES</t>
  </si>
  <si>
    <t>BONO Y AYUDA DE GUARDERIA</t>
  </si>
  <si>
    <t>BONO Y AYUDA DE TRANSPORTE</t>
  </si>
  <si>
    <t>DESPENSA</t>
  </si>
  <si>
    <t>AYUDA PARA GASTOS Y UTILES ESCOLARES</t>
  </si>
  <si>
    <t>ESTIMULOS A LA PRODUCTIVIDAD</t>
  </si>
  <si>
    <t>CONSEJO ESTATAL DE CIENCIA, TECNOLOGÍA E INNOVACIÓN DE CHIHUAHUA</t>
  </si>
  <si>
    <t>Ph.D. Armando Segovia Lerma</t>
  </si>
  <si>
    <t>M.A.R.H. Paola Guadalupe Leyva García</t>
  </si>
  <si>
    <t>Director General</t>
  </si>
  <si>
    <t>Jefa de Departamento Administrativo</t>
  </si>
  <si>
    <t>DEPRECIACION CONTABLE EQUIPO DE COMPUTO</t>
  </si>
  <si>
    <t>DEPRECIACION CONTABLE MOBILIARIO Y EQUIPO</t>
  </si>
  <si>
    <t>DEPRECIACION CONTABLE VEHICULOS Y EQUIPO DE TRANSPORTE</t>
  </si>
  <si>
    <t>SUBSIDIOS Y SUBVENCIONES</t>
  </si>
  <si>
    <t>DEL 01 DE JULIO AL 30 DE SEPTIEMBRE 2014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</si>
</sst>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hair">
        <color theme="0"/>
      </bottom>
      <diagonal/>
    </border>
    <border>
      <left/>
      <right style="thin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1" fontId="3" fillId="2" borderId="0" xfId="3" applyNumberFormat="1" applyFont="1" applyFill="1" applyAlignment="1">
      <alignment horizontal="center"/>
    </xf>
    <xf numFmtId="1" fontId="9" fillId="0" borderId="0" xfId="3" applyNumberFormat="1" applyFont="1" applyFill="1" applyAlignment="1">
      <alignment horizontal="center"/>
    </xf>
    <xf numFmtId="1" fontId="10" fillId="0" borderId="0" xfId="3" applyNumberFormat="1" applyFont="1" applyFill="1" applyAlignment="1" applyProtection="1">
      <alignment horizontal="center"/>
    </xf>
    <xf numFmtId="1" fontId="11" fillId="4" borderId="6" xfId="3" applyNumberFormat="1" applyFont="1" applyFill="1" applyBorder="1" applyAlignment="1">
      <alignment vertical="center" wrapText="1"/>
    </xf>
    <xf numFmtId="1" fontId="11" fillId="4" borderId="6" xfId="3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1" fillId="4" borderId="7" xfId="3" applyNumberFormat="1" applyFont="1" applyFill="1" applyBorder="1" applyAlignment="1">
      <alignment horizontal="center" vertical="center" wrapText="1"/>
    </xf>
    <xf numFmtId="43" fontId="8" fillId="0" borderId="8" xfId="1" applyNumberFormat="1" applyFont="1" applyBorder="1" applyAlignment="1">
      <alignment horizontal="left"/>
    </xf>
    <xf numFmtId="43" fontId="4" fillId="0" borderId="8" xfId="1" applyNumberFormat="1" applyFont="1" applyBorder="1" applyAlignment="1">
      <alignment horizontal="left"/>
    </xf>
    <xf numFmtId="0" fontId="8" fillId="0" borderId="0" xfId="0" applyFont="1"/>
    <xf numFmtId="0" fontId="13" fillId="3" borderId="8" xfId="0" applyFont="1" applyFill="1" applyBorder="1" applyAlignment="1">
      <alignment horizontal="center"/>
    </xf>
    <xf numFmtId="43" fontId="13" fillId="3" borderId="8" xfId="0" applyNumberFormat="1" applyFont="1" applyFill="1" applyBorder="1" applyAlignment="1">
      <alignment horizontal="center"/>
    </xf>
    <xf numFmtId="43" fontId="4" fillId="0" borderId="0" xfId="1" applyFont="1" applyBorder="1" applyAlignment="1" applyProtection="1">
      <alignment horizontal="right"/>
    </xf>
    <xf numFmtId="0" fontId="4" fillId="0" borderId="0" xfId="3" applyFont="1" applyProtection="1"/>
    <xf numFmtId="0" fontId="4" fillId="0" borderId="8" xfId="0" applyFont="1" applyBorder="1"/>
    <xf numFmtId="0" fontId="15" fillId="5" borderId="8" xfId="0" applyFont="1" applyFill="1" applyBorder="1" applyAlignment="1">
      <alignment horizontal="left"/>
    </xf>
    <xf numFmtId="44" fontId="15" fillId="5" borderId="8" xfId="4" applyFont="1" applyFill="1" applyBorder="1" applyAlignment="1">
      <alignment horizontal="right"/>
    </xf>
    <xf numFmtId="0" fontId="8" fillId="0" borderId="8" xfId="0" applyFont="1" applyBorder="1"/>
    <xf numFmtId="0" fontId="15" fillId="0" borderId="8" xfId="0" applyFont="1" applyFill="1" applyBorder="1" applyAlignment="1">
      <alignment horizontal="left"/>
    </xf>
    <xf numFmtId="44" fontId="15" fillId="0" borderId="8" xfId="4" applyFont="1" applyFill="1" applyBorder="1" applyAlignment="1">
      <alignment horizontal="right"/>
    </xf>
    <xf numFmtId="43" fontId="4" fillId="0" borderId="8" xfId="0" applyNumberFormat="1" applyFont="1" applyFill="1" applyBorder="1" applyAlignment="1"/>
    <xf numFmtId="165" fontId="4" fillId="0" borderId="8" xfId="0" applyNumberFormat="1" applyFont="1" applyFill="1" applyBorder="1"/>
    <xf numFmtId="0" fontId="4" fillId="0" borderId="8" xfId="3" applyFont="1" applyBorder="1" applyProtection="1"/>
    <xf numFmtId="0" fontId="8" fillId="0" borderId="8" xfId="3" applyFont="1" applyBorder="1" applyAlignment="1" applyProtection="1">
      <alignment horizontal="center"/>
    </xf>
    <xf numFmtId="0" fontId="8" fillId="0" borderId="8" xfId="0" applyNumberFormat="1" applyFont="1" applyBorder="1" applyAlignment="1" applyProtection="1">
      <alignment horizontal="center"/>
    </xf>
    <xf numFmtId="0" fontId="4" fillId="0" borderId="8" xfId="0" applyNumberFormat="1" applyFont="1" applyBorder="1" applyAlignment="1" applyProtection="1">
      <alignment horizontal="left" indent="2"/>
    </xf>
    <xf numFmtId="0" fontId="4" fillId="0" borderId="8" xfId="0" applyFont="1" applyFill="1" applyBorder="1"/>
    <xf numFmtId="43" fontId="4" fillId="0" borderId="8" xfId="1" applyNumberFormat="1" applyFont="1" applyFill="1" applyBorder="1" applyAlignment="1">
      <alignment horizontal="left"/>
    </xf>
    <xf numFmtId="43" fontId="13" fillId="0" borderId="8" xfId="0" applyNumberFormat="1" applyFont="1" applyFill="1" applyBorder="1" applyAlignment="1">
      <alignment horizontal="center"/>
    </xf>
    <xf numFmtId="43" fontId="8" fillId="0" borderId="8" xfId="1" applyNumberFormat="1" applyFont="1" applyFill="1" applyBorder="1" applyAlignment="1">
      <alignment horizontal="left"/>
    </xf>
    <xf numFmtId="43" fontId="4" fillId="0" borderId="8" xfId="1" applyFont="1" applyFill="1" applyBorder="1" applyAlignment="1" applyProtection="1">
      <alignment horizontal="right"/>
    </xf>
    <xf numFmtId="0" fontId="4" fillId="0" borderId="8" xfId="3" applyFont="1" applyFill="1" applyBorder="1" applyProtection="1"/>
    <xf numFmtId="0" fontId="8" fillId="0" borderId="8" xfId="3" applyFont="1" applyFill="1" applyBorder="1" applyAlignment="1" applyProtection="1">
      <alignment horizontal="center"/>
    </xf>
    <xf numFmtId="44" fontId="4" fillId="0" borderId="8" xfId="0" applyNumberFormat="1" applyFont="1" applyBorder="1"/>
    <xf numFmtId="164" fontId="8" fillId="0" borderId="8" xfId="0" applyNumberFormat="1" applyFont="1" applyBorder="1" applyAlignment="1">
      <alignment horizontal="center"/>
    </xf>
    <xf numFmtId="44" fontId="3" fillId="2" borderId="0" xfId="4" applyFont="1" applyFill="1" applyAlignment="1">
      <alignment horizontal="center"/>
    </xf>
    <xf numFmtId="44" fontId="10" fillId="0" borderId="0" xfId="4" applyFont="1" applyFill="1" applyAlignment="1" applyProtection="1">
      <alignment horizontal="center"/>
    </xf>
    <xf numFmtId="44" fontId="8" fillId="0" borderId="8" xfId="4" applyFont="1" applyBorder="1" applyAlignment="1">
      <alignment horizontal="left"/>
    </xf>
    <xf numFmtId="44" fontId="4" fillId="0" borderId="8" xfId="4" applyFont="1" applyBorder="1" applyAlignment="1">
      <alignment horizontal="left"/>
    </xf>
    <xf numFmtId="44" fontId="4" fillId="0" borderId="8" xfId="4" applyFont="1" applyFill="1" applyBorder="1" applyAlignment="1"/>
    <xf numFmtId="44" fontId="4" fillId="0" borderId="8" xfId="4" applyFont="1" applyFill="1" applyBorder="1"/>
    <xf numFmtId="44" fontId="4" fillId="0" borderId="8" xfId="4" applyFont="1" applyFill="1" applyBorder="1" applyAlignment="1">
      <alignment horizontal="left"/>
    </xf>
    <xf numFmtId="44" fontId="4" fillId="0" borderId="8" xfId="4" applyFont="1" applyBorder="1"/>
    <xf numFmtId="44" fontId="4" fillId="0" borderId="0" xfId="4" applyFont="1"/>
    <xf numFmtId="44" fontId="4" fillId="0" borderId="8" xfId="4" applyFont="1" applyFill="1" applyBorder="1" applyAlignment="1">
      <alignment horizontal="center"/>
    </xf>
    <xf numFmtId="0" fontId="4" fillId="3" borderId="8" xfId="0" applyFont="1" applyFill="1" applyBorder="1"/>
    <xf numFmtId="44" fontId="4" fillId="3" borderId="8" xfId="4" applyFont="1" applyFill="1" applyBorder="1"/>
    <xf numFmtId="1" fontId="11" fillId="4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14" fillId="5" borderId="8" xfId="0" applyFont="1" applyFill="1" applyBorder="1" applyAlignment="1">
      <alignment horizontal="right"/>
    </xf>
    <xf numFmtId="0" fontId="15" fillId="5" borderId="8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0" fillId="6" borderId="0" xfId="0" applyFill="1"/>
    <xf numFmtId="0" fontId="0" fillId="6" borderId="9" xfId="0" applyFill="1" applyBorder="1"/>
    <xf numFmtId="0" fontId="0" fillId="6" borderId="0" xfId="0" applyFill="1" applyBorder="1"/>
    <xf numFmtId="0" fontId="0" fillId="6" borderId="0" xfId="0" applyFill="1" applyAlignment="1">
      <alignment wrapText="1"/>
    </xf>
    <xf numFmtId="0" fontId="16" fillId="6" borderId="0" xfId="0" applyFont="1" applyFill="1" applyAlignment="1">
      <alignment horizontal="right"/>
    </xf>
    <xf numFmtId="0" fontId="17" fillId="6" borderId="0" xfId="0" applyFont="1" applyFill="1" applyBorder="1" applyAlignment="1">
      <alignment wrapText="1"/>
    </xf>
    <xf numFmtId="0" fontId="17" fillId="6" borderId="0" xfId="0" applyFont="1" applyFill="1"/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3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4" fontId="4" fillId="0" borderId="0" xfId="4" applyFont="1" applyFill="1" applyBorder="1"/>
    <xf numFmtId="0" fontId="4" fillId="0" borderId="0" xfId="0" applyFont="1" applyFill="1"/>
    <xf numFmtId="0" fontId="17" fillId="6" borderId="10" xfId="0" applyFont="1" applyFill="1" applyBorder="1" applyAlignment="1">
      <alignment horizontal="center" wrapText="1"/>
    </xf>
    <xf numFmtId="0" fontId="17" fillId="6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8" fillId="0" borderId="0" xfId="3" applyFont="1" applyAlignment="1" applyProtection="1">
      <alignment horizontal="center"/>
    </xf>
    <xf numFmtId="1" fontId="3" fillId="2" borderId="0" xfId="2" applyNumberFormat="1" applyFont="1" applyFill="1" applyAlignment="1" applyProtection="1">
      <alignment horizontal="center"/>
    </xf>
    <xf numFmtId="1" fontId="6" fillId="2" borderId="0" xfId="3" applyNumberFormat="1" applyFont="1" applyFill="1" applyAlignment="1">
      <alignment horizontal="center"/>
    </xf>
    <xf numFmtId="1" fontId="7" fillId="3" borderId="0" xfId="3" applyNumberFormat="1" applyFont="1" applyFill="1" applyAlignment="1">
      <alignment horizontal="center"/>
    </xf>
    <xf numFmtId="1" fontId="8" fillId="2" borderId="0" xfId="3" applyNumberFormat="1" applyFont="1" applyFill="1" applyAlignment="1">
      <alignment horizontal="center"/>
    </xf>
    <xf numFmtId="1" fontId="11" fillId="4" borderId="1" xfId="3" applyNumberFormat="1" applyFont="1" applyFill="1" applyBorder="1" applyAlignment="1">
      <alignment horizontal="center" vertical="center" wrapText="1"/>
    </xf>
    <xf numFmtId="1" fontId="11" fillId="4" borderId="2" xfId="3" applyNumberFormat="1" applyFont="1" applyFill="1" applyBorder="1" applyAlignment="1">
      <alignment horizontal="center" vertical="center" wrapText="1"/>
    </xf>
    <xf numFmtId="1" fontId="11" fillId="4" borderId="3" xfId="3" applyNumberFormat="1" applyFont="1" applyFill="1" applyBorder="1" applyAlignment="1">
      <alignment horizontal="center" vertical="center" wrapText="1"/>
    </xf>
    <xf numFmtId="1" fontId="11" fillId="4" borderId="4" xfId="3" applyNumberFormat="1" applyFont="1" applyFill="1" applyBorder="1" applyAlignment="1">
      <alignment horizontal="center" vertical="center" wrapText="1"/>
    </xf>
    <xf numFmtId="1" fontId="11" fillId="4" borderId="5" xfId="3" applyNumberFormat="1" applyFont="1" applyFill="1" applyBorder="1" applyAlignment="1">
      <alignment horizontal="center" vertical="center" wrapText="1"/>
    </xf>
    <xf numFmtId="44" fontId="11" fillId="4" borderId="5" xfId="4" applyFont="1" applyFill="1" applyBorder="1" applyAlignment="1">
      <alignment horizontal="center" vertical="center" wrapText="1"/>
    </xf>
    <xf numFmtId="44" fontId="11" fillId="4" borderId="1" xfId="4" applyFont="1" applyFill="1" applyBorder="1" applyAlignment="1">
      <alignment horizontal="center" vertical="center" wrapText="1"/>
    </xf>
    <xf numFmtId="44" fontId="4" fillId="0" borderId="0" xfId="0" applyNumberFormat="1" applyFont="1" applyFill="1" applyBorder="1"/>
  </cellXfs>
  <cellStyles count="5">
    <cellStyle name="Hipervínculo" xfId="2" builtinId="8"/>
    <cellStyle name="Millares" xfId="1" builtinId="3"/>
    <cellStyle name="Moneda" xfId="4" builtinId="4"/>
    <cellStyle name="Normal" xfId="0" builtinId="0"/>
    <cellStyle name="Normal_FORMATO DEL PPTO. 2002  SEPT.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0</xdr:rowOff>
    </xdr:from>
    <xdr:to>
      <xdr:col>1</xdr:col>
      <xdr:colOff>803910</xdr:colOff>
      <xdr:row>6</xdr:row>
      <xdr:rowOff>36024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81175"/>
          <a:ext cx="666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NANZAS%201/Escritorio/LIDIA%20ESTADO%20FINACIERO%20SEPTIEMBRE%20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stado"/>
      <sheetName val="Edo-Fin"/>
      <sheetName val="Edo-Act"/>
      <sheetName val="Resultados"/>
      <sheetName val="P Y G"/>
      <sheetName val="Edo-Comp"/>
      <sheetName val="Edo-Comp2"/>
      <sheetName val="Edo-Analitico"/>
      <sheetName val="Edo-Varia"/>
      <sheetName val="Edo-Ejerc"/>
      <sheetName val="Creditos"/>
      <sheetName val="Corte"/>
      <sheetName val="Notas"/>
      <sheetName val="Edo-Deuda"/>
      <sheetName val="Balanza"/>
      <sheetName val="Balanza2"/>
      <sheetName val="Rep-Deuda"/>
      <sheetName val="Mov-Banc"/>
      <sheetName val="Saldos"/>
      <sheetName val="Existencia"/>
      <sheetName val="INGRESOS"/>
      <sheetName val="Det-Conc"/>
      <sheetName val="Det-Adm"/>
      <sheetName val="Gastos de Admin."/>
      <sheetName val="Det-Com"/>
      <sheetName val="Gastos de Comer."/>
      <sheetName val="Det-Ope"/>
      <sheetName val="Gastos de Oper."/>
      <sheetName val="Det-San"/>
      <sheetName val="Gastos de Saneam."/>
      <sheetName val="Det-CUA"/>
      <sheetName val="Gastos de Cult Agua"/>
      <sheetName val="Inversiones"/>
      <sheetName val="C.F.E."/>
      <sheetName val="Fact-Cobrado"/>
      <sheetName val="Det-Rez"/>
      <sheetName val="COG"/>
      <sheetName val="Eficiencias"/>
      <sheetName val="Pigoo"/>
      <sheetName val="IG"/>
      <sheetName val="5%"/>
      <sheetName val="Hoja1"/>
    </sheetNames>
    <sheetDataSet>
      <sheetData sheetId="0" refreshError="1">
        <row r="1">
          <cell r="A1" t="str">
            <v>JUNTA MUNICIPAL DE AGUA Y SANEAMIENTO DE PARRAL</v>
          </cell>
        </row>
        <row r="11">
          <cell r="H11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79"/>
  <sheetViews>
    <sheetView tabSelected="1" workbookViewId="0">
      <selection activeCell="D19" sqref="D19"/>
    </sheetView>
  </sheetViews>
  <sheetFormatPr baseColWidth="10" defaultColWidth="11.42578125" defaultRowHeight="12.75"/>
  <cols>
    <col min="1" max="1" width="13.85546875" style="50" customWidth="1"/>
    <col min="2" max="2" width="61" style="1" customWidth="1"/>
    <col min="3" max="3" width="16.28515625" style="1" customWidth="1"/>
    <col min="4" max="4" width="17.7109375" style="1" customWidth="1"/>
    <col min="5" max="5" width="14.28515625" style="1" customWidth="1"/>
    <col min="6" max="6" width="16.85546875" style="1" customWidth="1"/>
    <col min="7" max="7" width="16.140625" style="1" customWidth="1"/>
    <col min="8" max="8" width="13" style="1" customWidth="1"/>
    <col min="9" max="9" width="9.42578125" style="1" customWidth="1"/>
    <col min="10" max="10" width="16.140625" style="45" customWidth="1"/>
    <col min="11" max="11" width="21.7109375" style="1" customWidth="1"/>
    <col min="12" max="12" width="20" style="1" customWidth="1"/>
    <col min="13" max="13" width="57.85546875" style="1" customWidth="1"/>
    <col min="14" max="16384" width="11.42578125" style="1"/>
  </cols>
  <sheetData>
    <row r="7" spans="1:12" ht="18">
      <c r="B7" s="75" t="s">
        <v>86</v>
      </c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8">
      <c r="B8" s="2"/>
      <c r="C8" s="2"/>
      <c r="D8" s="2"/>
      <c r="E8" s="2"/>
      <c r="F8" s="2"/>
      <c r="G8" s="2"/>
      <c r="H8" s="2"/>
      <c r="I8" s="2"/>
      <c r="J8" s="37"/>
      <c r="K8" s="2"/>
      <c r="L8" s="2"/>
    </row>
    <row r="9" spans="1:12" ht="15.75">
      <c r="B9" s="76" t="s">
        <v>95</v>
      </c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6.75" customHeight="1">
      <c r="B10" s="2"/>
      <c r="C10" s="2"/>
      <c r="D10" s="2"/>
      <c r="E10" s="2"/>
      <c r="F10" s="2"/>
      <c r="G10" s="2"/>
      <c r="H10" s="2"/>
      <c r="I10" s="2"/>
      <c r="J10" s="37"/>
      <c r="K10" s="2"/>
      <c r="L10" s="2"/>
    </row>
    <row r="11" spans="1:12" ht="18">
      <c r="B11" s="77" t="s">
        <v>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6" customHeight="1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6" customHeight="1">
      <c r="B13" s="3"/>
      <c r="C13" s="4">
        <v>1</v>
      </c>
      <c r="D13" s="4">
        <f>IF(C13&gt;=[1]Indice!$H$11,0,IF(C13=0,0,2))</f>
        <v>2</v>
      </c>
      <c r="E13" s="4">
        <f>IF(D13&gt;=[1]Indice!$H$11,0,IF(D13=0,0,3))</f>
        <v>3</v>
      </c>
      <c r="F13" s="4">
        <f>IF(E13&gt;=[1]Indice!$H$11,0,IF(E13=0,0,4))</f>
        <v>4</v>
      </c>
      <c r="G13" s="4">
        <f>IF(F13&gt;=[1]Indice!$H$11,0,IF(F13=0,0,5))</f>
        <v>5</v>
      </c>
      <c r="H13" s="4">
        <f>IF(G13&gt;=[1]Indice!$H$11,0,IF(G13=0,0,6))</f>
        <v>6</v>
      </c>
      <c r="I13" s="4">
        <f>IF(H13&gt;=[1]Indice!$H$11,0,IF(H13=0,0,7))</f>
        <v>7</v>
      </c>
      <c r="J13" s="38">
        <f>IF(I13&gt;=[1]Indice!$H$11,0,IF(I13=0,0,8))</f>
        <v>8</v>
      </c>
      <c r="K13" s="4">
        <f>IF(J13&gt;=[1]Indice!$H$11,0,IF(J13=0,0,9))</f>
        <v>9</v>
      </c>
      <c r="L13" s="4">
        <f>IF(K13&gt;=[1]Indice!$H$11,0,IF(K13=0,0,10))</f>
        <v>0</v>
      </c>
    </row>
    <row r="14" spans="1:12" s="7" customFormat="1" ht="45">
      <c r="A14" s="51"/>
      <c r="B14" s="79" t="s">
        <v>1</v>
      </c>
      <c r="C14" s="80" t="s">
        <v>2</v>
      </c>
      <c r="D14" s="81"/>
      <c r="E14" s="81"/>
      <c r="F14" s="82"/>
      <c r="G14" s="83" t="s">
        <v>3</v>
      </c>
      <c r="H14" s="83" t="s">
        <v>4</v>
      </c>
      <c r="I14" s="83" t="s">
        <v>5</v>
      </c>
      <c r="J14" s="84" t="s">
        <v>6</v>
      </c>
      <c r="K14" s="5" t="s">
        <v>7</v>
      </c>
      <c r="L14" s="6" t="s">
        <v>8</v>
      </c>
    </row>
    <row r="15" spans="1:12" s="7" customFormat="1" ht="15">
      <c r="A15" s="51"/>
      <c r="B15" s="79"/>
      <c r="C15" s="49" t="s">
        <v>9</v>
      </c>
      <c r="D15" s="49" t="s">
        <v>10</v>
      </c>
      <c r="E15" s="49" t="s">
        <v>11</v>
      </c>
      <c r="F15" s="49" t="s">
        <v>12</v>
      </c>
      <c r="G15" s="79"/>
      <c r="H15" s="79"/>
      <c r="I15" s="79"/>
      <c r="J15" s="85"/>
      <c r="K15" s="8" t="s">
        <v>13</v>
      </c>
      <c r="L15" s="8" t="s">
        <v>13</v>
      </c>
    </row>
    <row r="16" spans="1:12">
      <c r="A16" s="52">
        <v>1</v>
      </c>
      <c r="B16" s="36" t="s">
        <v>16</v>
      </c>
      <c r="C16" s="9"/>
      <c r="D16" s="9"/>
      <c r="E16" s="9"/>
      <c r="F16" s="9"/>
      <c r="G16" s="9"/>
      <c r="H16" s="9"/>
      <c r="I16" s="9"/>
      <c r="J16" s="39"/>
      <c r="K16" s="9"/>
      <c r="L16" s="9"/>
    </row>
    <row r="17" spans="1:12">
      <c r="A17" s="52">
        <v>1221</v>
      </c>
      <c r="B17" s="17" t="s">
        <v>74</v>
      </c>
      <c r="C17" s="10">
        <v>2230732</v>
      </c>
      <c r="D17" s="10"/>
      <c r="E17" s="10"/>
      <c r="F17" s="10"/>
      <c r="G17" s="10"/>
      <c r="H17" s="10"/>
      <c r="I17" s="10"/>
      <c r="J17" s="40">
        <v>1582087.5</v>
      </c>
      <c r="K17" s="10"/>
      <c r="L17" s="10"/>
    </row>
    <row r="18" spans="1:12">
      <c r="A18" s="52">
        <v>1321</v>
      </c>
      <c r="B18" s="17" t="s">
        <v>75</v>
      </c>
      <c r="C18" s="10">
        <v>247859.09</v>
      </c>
      <c r="D18" s="10"/>
      <c r="E18" s="10"/>
      <c r="F18" s="10"/>
      <c r="G18" s="10"/>
      <c r="H18" s="10"/>
      <c r="I18" s="10"/>
      <c r="J18" s="40">
        <f>2763.95</f>
        <v>2763.95</v>
      </c>
      <c r="K18" s="10"/>
      <c r="L18" s="10"/>
    </row>
    <row r="19" spans="1:12">
      <c r="A19" s="52">
        <v>1322</v>
      </c>
      <c r="B19" s="17" t="s">
        <v>76</v>
      </c>
      <c r="C19" s="10">
        <v>123929.58</v>
      </c>
      <c r="D19" s="10"/>
      <c r="E19" s="10"/>
      <c r="F19" s="10"/>
      <c r="G19" s="10"/>
      <c r="H19" s="10"/>
      <c r="I19" s="10"/>
      <c r="J19" s="40">
        <f>54856.41+4643.4</f>
        <v>59499.810000000005</v>
      </c>
      <c r="K19" s="10"/>
      <c r="L19" s="10"/>
    </row>
    <row r="20" spans="1:12">
      <c r="A20" s="52">
        <v>1341</v>
      </c>
      <c r="B20" s="1" t="s">
        <v>77</v>
      </c>
      <c r="C20" s="10">
        <v>1070000</v>
      </c>
      <c r="D20" s="10"/>
      <c r="E20" s="10"/>
      <c r="F20" s="10"/>
      <c r="G20" s="10"/>
      <c r="H20" s="10"/>
      <c r="I20" s="10"/>
      <c r="J20" s="40">
        <f>2473.16+706500</f>
        <v>708973.16</v>
      </c>
      <c r="K20" s="10"/>
      <c r="L20" s="10"/>
    </row>
    <row r="21" spans="1:12">
      <c r="A21" s="52">
        <v>1413</v>
      </c>
      <c r="B21" s="17" t="s">
        <v>78</v>
      </c>
      <c r="C21" s="10">
        <v>490761.04</v>
      </c>
      <c r="D21" s="10"/>
      <c r="E21" s="10"/>
      <c r="F21" s="10"/>
      <c r="G21" s="10"/>
      <c r="H21" s="10"/>
      <c r="I21" s="10"/>
      <c r="J21" s="40">
        <v>127931.23</v>
      </c>
      <c r="K21" s="10"/>
      <c r="L21" s="10"/>
    </row>
    <row r="22" spans="1:12">
      <c r="A22" s="52">
        <v>1433</v>
      </c>
      <c r="B22" s="17" t="s">
        <v>79</v>
      </c>
      <c r="C22" s="10">
        <v>111536.6</v>
      </c>
      <c r="D22" s="10"/>
      <c r="E22" s="10"/>
      <c r="F22" s="10"/>
      <c r="G22" s="10"/>
      <c r="H22" s="10"/>
      <c r="I22" s="10"/>
      <c r="J22" s="40">
        <v>237687.64</v>
      </c>
      <c r="K22" s="10"/>
      <c r="L22" s="10"/>
    </row>
    <row r="23" spans="1:12">
      <c r="A23" s="52">
        <v>1541</v>
      </c>
      <c r="B23" s="17" t="s">
        <v>80</v>
      </c>
      <c r="C23" s="10">
        <v>9000</v>
      </c>
      <c r="D23" s="10"/>
      <c r="E23" s="10"/>
      <c r="F23" s="10"/>
      <c r="G23" s="10"/>
      <c r="H23" s="10"/>
      <c r="I23" s="10"/>
      <c r="J23" s="40">
        <v>13500</v>
      </c>
      <c r="K23" s="10"/>
      <c r="L23" s="10"/>
    </row>
    <row r="24" spans="1:12">
      <c r="A24" s="52">
        <v>1542</v>
      </c>
      <c r="B24" s="17" t="s">
        <v>81</v>
      </c>
      <c r="C24" s="10">
        <v>10200</v>
      </c>
      <c r="D24" s="10"/>
      <c r="E24" s="10"/>
      <c r="F24" s="10"/>
      <c r="G24" s="10"/>
      <c r="H24" s="10"/>
      <c r="I24" s="10"/>
      <c r="J24" s="40">
        <v>3400</v>
      </c>
      <c r="K24" s="10"/>
      <c r="L24" s="10"/>
    </row>
    <row r="25" spans="1:12">
      <c r="A25" s="52">
        <v>1543</v>
      </c>
      <c r="B25" s="17" t="s">
        <v>82</v>
      </c>
      <c r="C25" s="10">
        <v>11784</v>
      </c>
      <c r="D25" s="10"/>
      <c r="E25" s="10"/>
      <c r="F25" s="10"/>
      <c r="G25" s="10"/>
      <c r="H25" s="10"/>
      <c r="I25" s="10"/>
      <c r="J25" s="40">
        <v>8429.4</v>
      </c>
      <c r="K25" s="10"/>
      <c r="L25" s="10"/>
    </row>
    <row r="26" spans="1:12">
      <c r="A26" s="52">
        <v>1544</v>
      </c>
      <c r="B26" s="17" t="s">
        <v>83</v>
      </c>
      <c r="C26" s="10">
        <v>112320</v>
      </c>
      <c r="D26" s="10"/>
      <c r="E26" s="10"/>
      <c r="F26" s="10"/>
      <c r="G26" s="10"/>
      <c r="H26" s="10"/>
      <c r="I26" s="10"/>
      <c r="J26" s="40">
        <v>75313.039999999994</v>
      </c>
      <c r="K26" s="10"/>
      <c r="L26" s="10"/>
    </row>
    <row r="27" spans="1:12">
      <c r="A27" s="52">
        <v>1552</v>
      </c>
      <c r="B27" s="17" t="s">
        <v>84</v>
      </c>
      <c r="C27" s="10">
        <v>10500</v>
      </c>
      <c r="D27" s="10"/>
      <c r="E27" s="10"/>
      <c r="F27" s="10"/>
      <c r="G27" s="10"/>
      <c r="H27" s="10"/>
      <c r="I27" s="10"/>
      <c r="J27" s="40">
        <v>6750</v>
      </c>
      <c r="K27" s="10"/>
      <c r="L27" s="10"/>
    </row>
    <row r="28" spans="1:12">
      <c r="A28" s="52">
        <v>1713</v>
      </c>
      <c r="B28" s="17" t="s">
        <v>85</v>
      </c>
      <c r="C28" s="10">
        <v>25500</v>
      </c>
      <c r="D28" s="10"/>
      <c r="E28" s="10"/>
      <c r="F28" s="10"/>
      <c r="G28" s="10"/>
      <c r="H28" s="10"/>
      <c r="I28" s="10"/>
      <c r="J28" s="40">
        <v>21295.88</v>
      </c>
      <c r="K28" s="10"/>
      <c r="L28" s="10"/>
    </row>
    <row r="29" spans="1:12">
      <c r="A29" s="52"/>
      <c r="B29" s="36" t="s">
        <v>17</v>
      </c>
      <c r="C29" s="9"/>
      <c r="D29" s="9"/>
      <c r="E29" s="9"/>
      <c r="F29" s="9"/>
      <c r="G29" s="9"/>
      <c r="H29" s="9"/>
      <c r="I29" s="9"/>
      <c r="J29" s="39"/>
      <c r="K29" s="9"/>
      <c r="L29" s="9"/>
    </row>
    <row r="30" spans="1:12">
      <c r="A30" s="53" t="s">
        <v>20</v>
      </c>
      <c r="B30" s="17" t="s">
        <v>21</v>
      </c>
      <c r="C30" s="18">
        <v>29700</v>
      </c>
      <c r="D30" s="16"/>
      <c r="E30" s="10"/>
      <c r="F30" s="10"/>
      <c r="G30" s="10"/>
      <c r="H30" s="10"/>
      <c r="I30" s="10"/>
      <c r="J30" s="40">
        <f>2924.91+15601.13</f>
        <v>18526.04</v>
      </c>
      <c r="K30" s="10"/>
      <c r="L30" s="10"/>
    </row>
    <row r="31" spans="1:12">
      <c r="A31" s="53" t="s">
        <v>22</v>
      </c>
      <c r="B31" s="17" t="s">
        <v>23</v>
      </c>
      <c r="C31" s="18">
        <v>27000</v>
      </c>
      <c r="D31" s="16"/>
      <c r="E31" s="10"/>
      <c r="F31" s="10"/>
      <c r="G31" s="10"/>
      <c r="H31" s="10"/>
      <c r="I31" s="10"/>
      <c r="J31" s="40">
        <f>22794+440.8</f>
        <v>23234.799999999999</v>
      </c>
      <c r="K31" s="10"/>
      <c r="L31" s="10"/>
    </row>
    <row r="32" spans="1:12">
      <c r="A32" s="54" t="s">
        <v>24</v>
      </c>
      <c r="B32" s="17" t="s">
        <v>25</v>
      </c>
      <c r="C32" s="18">
        <v>5000</v>
      </c>
      <c r="D32" s="16"/>
      <c r="E32" s="10"/>
      <c r="F32" s="10"/>
      <c r="G32" s="10"/>
      <c r="H32" s="10"/>
      <c r="I32" s="10"/>
      <c r="J32" s="40">
        <f>3494+23495.23</f>
        <v>26989.23</v>
      </c>
      <c r="K32" s="10"/>
      <c r="L32" s="10"/>
    </row>
    <row r="33" spans="1:12">
      <c r="A33" s="53" t="s">
        <v>26</v>
      </c>
      <c r="B33" s="17" t="s">
        <v>27</v>
      </c>
      <c r="C33" s="18">
        <v>10000</v>
      </c>
      <c r="D33" s="16"/>
      <c r="E33" s="10"/>
      <c r="F33" s="10"/>
      <c r="G33" s="10"/>
      <c r="H33" s="10"/>
      <c r="I33" s="10"/>
      <c r="J33" s="40">
        <v>10207.01</v>
      </c>
      <c r="K33" s="10"/>
      <c r="L33" s="10"/>
    </row>
    <row r="34" spans="1:12">
      <c r="A34" s="53" t="s">
        <v>28</v>
      </c>
      <c r="B34" s="17" t="s">
        <v>29</v>
      </c>
      <c r="C34" s="18">
        <v>17300</v>
      </c>
      <c r="D34" s="16"/>
      <c r="E34" s="10"/>
      <c r="F34" s="10"/>
      <c r="G34" s="10"/>
      <c r="H34" s="10"/>
      <c r="I34" s="10"/>
      <c r="J34" s="40">
        <v>0</v>
      </c>
      <c r="K34" s="10"/>
      <c r="L34" s="10"/>
    </row>
    <row r="35" spans="1:12" s="11" customFormat="1">
      <c r="A35" s="53" t="s">
        <v>30</v>
      </c>
      <c r="B35" s="17" t="s">
        <v>31</v>
      </c>
      <c r="C35" s="18">
        <v>35000</v>
      </c>
      <c r="D35" s="19"/>
      <c r="E35" s="10"/>
      <c r="F35" s="10"/>
      <c r="G35" s="10"/>
      <c r="H35" s="10"/>
      <c r="I35" s="10"/>
      <c r="J35" s="40">
        <f>37123.53+824.1</f>
        <v>37947.629999999997</v>
      </c>
      <c r="K35" s="10"/>
      <c r="L35" s="10"/>
    </row>
    <row r="36" spans="1:12">
      <c r="A36" s="53" t="s">
        <v>32</v>
      </c>
      <c r="B36" s="17" t="s">
        <v>33</v>
      </c>
      <c r="C36" s="18">
        <v>133000</v>
      </c>
      <c r="D36" s="16"/>
      <c r="E36" s="10"/>
      <c r="F36" s="10"/>
      <c r="G36" s="10"/>
      <c r="H36" s="10"/>
      <c r="I36" s="10"/>
      <c r="J36" s="40">
        <v>103846.77</v>
      </c>
      <c r="K36" s="10"/>
      <c r="L36" s="10"/>
    </row>
    <row r="37" spans="1:12">
      <c r="A37" s="55" t="s">
        <v>34</v>
      </c>
      <c r="B37" s="20" t="s">
        <v>35</v>
      </c>
      <c r="C37" s="21">
        <v>4000</v>
      </c>
      <c r="D37" s="16"/>
      <c r="E37" s="10"/>
      <c r="F37" s="10"/>
      <c r="G37" s="10"/>
      <c r="H37" s="10"/>
      <c r="I37" s="10"/>
      <c r="J37" s="40">
        <f>3456.8+996.44</f>
        <v>4453.24</v>
      </c>
      <c r="K37" s="10"/>
      <c r="L37" s="10"/>
    </row>
    <row r="38" spans="1:12">
      <c r="A38" s="54" t="s">
        <v>36</v>
      </c>
      <c r="B38" s="17" t="s">
        <v>37</v>
      </c>
      <c r="C38" s="18">
        <v>5000</v>
      </c>
      <c r="D38" s="16"/>
      <c r="E38" s="10"/>
      <c r="F38" s="10"/>
      <c r="G38" s="10"/>
      <c r="H38" s="10"/>
      <c r="I38" s="10"/>
      <c r="J38" s="40">
        <v>1216.4000000000001</v>
      </c>
      <c r="K38" s="10"/>
      <c r="L38" s="10"/>
    </row>
    <row r="39" spans="1:12">
      <c r="A39" s="52"/>
      <c r="B39" s="36" t="s">
        <v>18</v>
      </c>
      <c r="C39" s="9"/>
      <c r="D39" s="9"/>
      <c r="E39" s="10"/>
      <c r="F39" s="10"/>
      <c r="G39" s="10"/>
      <c r="H39" s="10"/>
      <c r="I39" s="10"/>
      <c r="J39" s="40"/>
      <c r="K39" s="10"/>
      <c r="L39" s="10"/>
    </row>
    <row r="40" spans="1:12">
      <c r="A40" s="53" t="s">
        <v>38</v>
      </c>
      <c r="B40" s="17" t="s">
        <v>39</v>
      </c>
      <c r="C40" s="18">
        <v>50000</v>
      </c>
      <c r="D40" s="10"/>
      <c r="E40" s="9"/>
      <c r="F40" s="9"/>
      <c r="G40" s="9"/>
      <c r="H40" s="9"/>
      <c r="I40" s="9"/>
      <c r="J40" s="40">
        <v>18665.04</v>
      </c>
      <c r="K40" s="9"/>
      <c r="L40" s="9"/>
    </row>
    <row r="41" spans="1:12" s="11" customFormat="1">
      <c r="A41" s="53" t="s">
        <v>40</v>
      </c>
      <c r="B41" s="17" t="s">
        <v>41</v>
      </c>
      <c r="C41" s="18">
        <v>3000</v>
      </c>
      <c r="D41" s="10"/>
      <c r="E41" s="9"/>
      <c r="F41" s="9"/>
      <c r="G41" s="9"/>
      <c r="H41" s="9"/>
      <c r="I41" s="9"/>
      <c r="J41" s="40"/>
      <c r="K41" s="9"/>
      <c r="L41" s="9"/>
    </row>
    <row r="42" spans="1:12" s="11" customFormat="1">
      <c r="A42" s="53" t="s">
        <v>42</v>
      </c>
      <c r="B42" s="17" t="s">
        <v>43</v>
      </c>
      <c r="C42" s="18">
        <v>32000</v>
      </c>
      <c r="D42" s="10"/>
      <c r="E42" s="9"/>
      <c r="F42" s="9"/>
      <c r="G42" s="9"/>
      <c r="H42" s="9"/>
      <c r="I42" s="9"/>
      <c r="J42" s="40">
        <v>25716</v>
      </c>
      <c r="K42" s="9"/>
      <c r="L42" s="9"/>
    </row>
    <row r="43" spans="1:12" s="11" customFormat="1">
      <c r="A43" s="53" t="s">
        <v>44</v>
      </c>
      <c r="B43" s="17" t="s">
        <v>45</v>
      </c>
      <c r="C43" s="18">
        <v>60000</v>
      </c>
      <c r="D43" s="10"/>
      <c r="E43" s="9"/>
      <c r="F43" s="9"/>
      <c r="G43" s="9"/>
      <c r="H43" s="9"/>
      <c r="I43" s="9"/>
      <c r="J43" s="40">
        <v>52582.89</v>
      </c>
      <c r="K43" s="9"/>
      <c r="L43" s="9"/>
    </row>
    <row r="44" spans="1:12">
      <c r="A44" s="53" t="s">
        <v>46</v>
      </c>
      <c r="B44" s="17" t="s">
        <v>47</v>
      </c>
      <c r="C44" s="18">
        <v>6000</v>
      </c>
      <c r="D44" s="10"/>
      <c r="E44" s="22"/>
      <c r="F44" s="22"/>
      <c r="G44" s="22"/>
      <c r="H44" s="22"/>
      <c r="I44" s="22"/>
      <c r="J44" s="41">
        <v>499.3</v>
      </c>
      <c r="K44" s="22"/>
      <c r="L44" s="22"/>
    </row>
    <row r="45" spans="1:12">
      <c r="A45" s="53" t="s">
        <v>48</v>
      </c>
      <c r="B45" s="17" t="s">
        <v>49</v>
      </c>
      <c r="C45" s="18">
        <v>16400</v>
      </c>
      <c r="D45" s="29"/>
      <c r="E45" s="30"/>
      <c r="F45" s="30"/>
      <c r="G45" s="30"/>
      <c r="H45" s="30"/>
      <c r="I45" s="30"/>
      <c r="J45" s="46">
        <v>12643.13</v>
      </c>
      <c r="K45" s="30"/>
      <c r="L45" s="30"/>
    </row>
    <row r="46" spans="1:12">
      <c r="A46" s="53" t="s">
        <v>50</v>
      </c>
      <c r="B46" s="17" t="s">
        <v>51</v>
      </c>
      <c r="C46" s="18">
        <v>97600</v>
      </c>
      <c r="D46" s="18"/>
      <c r="E46" s="18"/>
      <c r="F46" s="18"/>
      <c r="G46" s="23"/>
      <c r="H46" s="23"/>
      <c r="I46" s="23"/>
      <c r="J46" s="42">
        <v>90523.77</v>
      </c>
      <c r="K46" s="23"/>
      <c r="L46" s="23"/>
    </row>
    <row r="47" spans="1:12">
      <c r="A47" s="53" t="s">
        <v>52</v>
      </c>
      <c r="B47" s="17" t="s">
        <v>53</v>
      </c>
      <c r="C47" s="18">
        <v>10000</v>
      </c>
      <c r="D47" s="29"/>
      <c r="E47" s="31"/>
      <c r="F47" s="31"/>
      <c r="G47" s="31"/>
      <c r="H47" s="31"/>
      <c r="I47" s="31"/>
      <c r="J47" s="43">
        <f>754+28457.88</f>
        <v>29211.88</v>
      </c>
      <c r="K47" s="31"/>
      <c r="L47" s="31"/>
    </row>
    <row r="48" spans="1:12">
      <c r="A48" s="53" t="s">
        <v>54</v>
      </c>
      <c r="B48" s="17" t="s">
        <v>55</v>
      </c>
      <c r="C48" s="18">
        <v>6000</v>
      </c>
      <c r="D48" s="29"/>
      <c r="E48" s="29"/>
      <c r="F48" s="29"/>
      <c r="G48" s="29"/>
      <c r="H48" s="29"/>
      <c r="I48" s="29"/>
      <c r="J48" s="43">
        <v>42171.27</v>
      </c>
      <c r="K48" s="29"/>
      <c r="L48" s="29"/>
    </row>
    <row r="49" spans="1:12">
      <c r="A49" s="55" t="s">
        <v>56</v>
      </c>
      <c r="B49" s="20" t="s">
        <v>57</v>
      </c>
      <c r="C49" s="21">
        <v>5000</v>
      </c>
      <c r="D49" s="31"/>
      <c r="E49" s="29"/>
      <c r="F49" s="29"/>
      <c r="G49" s="29"/>
      <c r="H49" s="29"/>
      <c r="I49" s="29"/>
      <c r="J49" s="43">
        <v>0</v>
      </c>
      <c r="K49" s="29"/>
      <c r="L49" s="29"/>
    </row>
    <row r="50" spans="1:12">
      <c r="A50" s="53" t="s">
        <v>58</v>
      </c>
      <c r="B50" s="17" t="s">
        <v>59</v>
      </c>
      <c r="C50" s="18">
        <v>5000</v>
      </c>
      <c r="D50" s="31"/>
      <c r="E50" s="29"/>
      <c r="F50" s="29"/>
      <c r="G50" s="29"/>
      <c r="H50" s="29"/>
      <c r="I50" s="29"/>
      <c r="J50" s="43">
        <v>11285</v>
      </c>
      <c r="K50" s="29"/>
      <c r="L50" s="29"/>
    </row>
    <row r="51" spans="1:12" s="11" customFormat="1">
      <c r="A51" s="53" t="s">
        <v>60</v>
      </c>
      <c r="B51" s="17" t="s">
        <v>61</v>
      </c>
      <c r="C51" s="18">
        <v>15000</v>
      </c>
      <c r="D51" s="31"/>
      <c r="E51" s="31"/>
      <c r="F51" s="31"/>
      <c r="G51" s="31"/>
      <c r="H51" s="31"/>
      <c r="I51" s="31"/>
      <c r="J51" s="43">
        <v>60875.02</v>
      </c>
      <c r="K51" s="31"/>
      <c r="L51" s="31"/>
    </row>
    <row r="52" spans="1:12">
      <c r="A52" s="55" t="s">
        <v>62</v>
      </c>
      <c r="B52" s="20" t="s">
        <v>63</v>
      </c>
      <c r="C52" s="21">
        <v>70000</v>
      </c>
      <c r="D52" s="29"/>
      <c r="E52" s="32"/>
      <c r="F52" s="33"/>
      <c r="G52" s="33"/>
      <c r="H52" s="23"/>
      <c r="I52" s="23"/>
      <c r="J52" s="42">
        <v>406</v>
      </c>
      <c r="K52" s="23"/>
      <c r="L52" s="23"/>
    </row>
    <row r="53" spans="1:12">
      <c r="A53" s="55" t="s">
        <v>62</v>
      </c>
      <c r="B53" s="20" t="s">
        <v>63</v>
      </c>
      <c r="C53" s="21">
        <v>15000</v>
      </c>
      <c r="D53" s="31"/>
      <c r="E53" s="34"/>
      <c r="F53" s="34"/>
      <c r="G53" s="34"/>
      <c r="H53" s="34"/>
      <c r="I53" s="23"/>
      <c r="J53" s="42"/>
      <c r="K53" s="23"/>
      <c r="L53" s="23"/>
    </row>
    <row r="54" spans="1:12">
      <c r="A54" s="55" t="s">
        <v>62</v>
      </c>
      <c r="B54" s="20" t="s">
        <v>63</v>
      </c>
      <c r="C54" s="21">
        <v>15000</v>
      </c>
      <c r="D54" s="22"/>
      <c r="E54" s="28"/>
      <c r="F54" s="28"/>
      <c r="G54" s="28"/>
      <c r="H54" s="28"/>
      <c r="I54" s="28"/>
      <c r="J54" s="42"/>
      <c r="K54" s="28"/>
      <c r="L54" s="28"/>
    </row>
    <row r="55" spans="1:12">
      <c r="A55" s="55" t="s">
        <v>62</v>
      </c>
      <c r="B55" s="20" t="s">
        <v>63</v>
      </c>
      <c r="C55" s="21">
        <v>35000</v>
      </c>
      <c r="D55" s="30">
        <v>0</v>
      </c>
      <c r="E55" s="28"/>
      <c r="F55" s="28"/>
      <c r="G55" s="28"/>
      <c r="H55" s="28"/>
      <c r="I55" s="28"/>
      <c r="J55" s="42"/>
      <c r="K55" s="28"/>
      <c r="L55" s="28"/>
    </row>
    <row r="56" spans="1:12">
      <c r="A56" s="55" t="s">
        <v>62</v>
      </c>
      <c r="B56" s="20" t="s">
        <v>63</v>
      </c>
      <c r="C56" s="21">
        <v>35000</v>
      </c>
      <c r="D56" s="23"/>
      <c r="E56" s="16"/>
      <c r="F56" s="16"/>
      <c r="G56" s="16"/>
      <c r="H56" s="16"/>
      <c r="I56" s="16"/>
      <c r="J56" s="44"/>
      <c r="K56" s="16"/>
      <c r="L56" s="16"/>
    </row>
    <row r="57" spans="1:12">
      <c r="A57" s="53" t="s">
        <v>64</v>
      </c>
      <c r="B57" s="17" t="s">
        <v>65</v>
      </c>
      <c r="C57" s="18">
        <v>60000</v>
      </c>
      <c r="D57" s="23"/>
      <c r="E57" s="16"/>
      <c r="F57" s="16"/>
      <c r="G57" s="16"/>
      <c r="H57" s="16"/>
      <c r="I57" s="16"/>
      <c r="J57" s="44">
        <v>91469.759999999995</v>
      </c>
      <c r="K57" s="16"/>
      <c r="L57" s="16"/>
    </row>
    <row r="58" spans="1:12">
      <c r="A58" s="53" t="s">
        <v>66</v>
      </c>
      <c r="B58" s="17" t="s">
        <v>67</v>
      </c>
      <c r="C58" s="18">
        <v>10000</v>
      </c>
      <c r="D58" s="26"/>
      <c r="E58" s="16"/>
      <c r="F58" s="16"/>
      <c r="G58" s="16"/>
      <c r="H58" s="16"/>
      <c r="I58" s="16"/>
      <c r="J58" s="44">
        <v>1017</v>
      </c>
      <c r="K58" s="16"/>
      <c r="L58" s="16"/>
    </row>
    <row r="59" spans="1:12">
      <c r="A59" s="53" t="s">
        <v>68</v>
      </c>
      <c r="B59" s="17" t="s">
        <v>69</v>
      </c>
      <c r="C59" s="18">
        <v>80000</v>
      </c>
      <c r="D59" s="27"/>
      <c r="E59" s="16"/>
      <c r="F59" s="16"/>
      <c r="G59" s="16"/>
      <c r="H59" s="16"/>
      <c r="I59" s="16"/>
      <c r="J59" s="44">
        <v>99062.55</v>
      </c>
      <c r="K59" s="16"/>
      <c r="L59" s="16"/>
    </row>
    <row r="60" spans="1:12">
      <c r="A60" s="52"/>
      <c r="B60" s="36" t="s">
        <v>19</v>
      </c>
      <c r="C60" s="10"/>
      <c r="D60" s="24"/>
      <c r="E60" s="16"/>
      <c r="F60" s="16"/>
      <c r="G60" s="16"/>
      <c r="H60" s="16"/>
      <c r="I60" s="16"/>
      <c r="J60" s="44"/>
      <c r="K60" s="16"/>
      <c r="L60" s="16"/>
    </row>
    <row r="61" spans="1:12">
      <c r="A61" s="55" t="s">
        <v>70</v>
      </c>
      <c r="B61" s="20" t="s">
        <v>71</v>
      </c>
      <c r="C61" s="21">
        <v>98898</v>
      </c>
      <c r="D61" s="21"/>
      <c r="E61" s="21"/>
      <c r="F61" s="35"/>
      <c r="G61" s="16"/>
      <c r="H61" s="16"/>
      <c r="I61" s="16"/>
      <c r="J61" s="44">
        <v>92365.98</v>
      </c>
      <c r="K61" s="16"/>
      <c r="L61" s="16"/>
    </row>
    <row r="62" spans="1:12">
      <c r="A62" s="55" t="s">
        <v>70</v>
      </c>
      <c r="B62" s="20" t="s">
        <v>71</v>
      </c>
      <c r="C62" s="21">
        <v>52500</v>
      </c>
      <c r="D62" s="25"/>
      <c r="E62" s="16"/>
      <c r="F62" s="16"/>
      <c r="G62" s="16"/>
      <c r="H62" s="16"/>
      <c r="I62" s="16"/>
      <c r="J62" s="44">
        <v>3571</v>
      </c>
      <c r="K62" s="16"/>
      <c r="L62" s="16"/>
    </row>
    <row r="63" spans="1:12">
      <c r="A63" s="55" t="s">
        <v>70</v>
      </c>
      <c r="B63" s="20" t="s">
        <v>71</v>
      </c>
      <c r="C63" s="21">
        <v>122500</v>
      </c>
      <c r="D63" s="16"/>
      <c r="E63" s="16"/>
      <c r="F63" s="16"/>
      <c r="G63" s="16"/>
      <c r="H63" s="16"/>
      <c r="I63" s="16"/>
      <c r="J63" s="44">
        <v>55334.76</v>
      </c>
      <c r="K63" s="16"/>
      <c r="L63" s="16"/>
    </row>
    <row r="64" spans="1:12">
      <c r="A64" s="54" t="s">
        <v>72</v>
      </c>
      <c r="B64" s="17" t="s">
        <v>73</v>
      </c>
      <c r="C64" s="18">
        <v>5000</v>
      </c>
      <c r="D64" s="16"/>
      <c r="E64" s="16"/>
      <c r="F64" s="16"/>
      <c r="G64" s="16"/>
      <c r="H64" s="16"/>
      <c r="I64" s="16"/>
      <c r="J64" s="44">
        <f>26236+2316.15</f>
        <v>28552.15</v>
      </c>
      <c r="K64" s="16"/>
      <c r="L64" s="16"/>
    </row>
    <row r="65" spans="1:13">
      <c r="A65" s="54"/>
      <c r="B65" s="17" t="s">
        <v>91</v>
      </c>
      <c r="C65" s="18"/>
      <c r="D65" s="16"/>
      <c r="E65" s="16"/>
      <c r="F65" s="16"/>
      <c r="G65" s="16"/>
      <c r="H65" s="16"/>
      <c r="I65" s="16"/>
      <c r="J65" s="44">
        <v>60343.38</v>
      </c>
      <c r="K65" s="16"/>
      <c r="L65" s="16"/>
    </row>
    <row r="66" spans="1:13">
      <c r="A66" s="54"/>
      <c r="B66" s="17" t="s">
        <v>92</v>
      </c>
      <c r="C66" s="18"/>
      <c r="D66" s="16"/>
      <c r="E66" s="16"/>
      <c r="F66" s="16"/>
      <c r="G66" s="16"/>
      <c r="H66" s="16"/>
      <c r="I66" s="16"/>
      <c r="J66" s="44">
        <v>14196.69</v>
      </c>
      <c r="K66" s="16"/>
      <c r="L66" s="16"/>
    </row>
    <row r="67" spans="1:13">
      <c r="A67" s="54"/>
      <c r="B67" s="17" t="s">
        <v>93</v>
      </c>
      <c r="C67" s="18"/>
      <c r="D67" s="16"/>
      <c r="E67" s="16"/>
      <c r="F67" s="16"/>
      <c r="G67" s="16"/>
      <c r="H67" s="16"/>
      <c r="I67" s="16"/>
      <c r="J67" s="44">
        <v>174773.88</v>
      </c>
      <c r="K67" s="16"/>
      <c r="L67" s="16"/>
    </row>
    <row r="68" spans="1:13">
      <c r="A68" s="54"/>
      <c r="B68" s="1" t="s">
        <v>94</v>
      </c>
      <c r="J68" s="44">
        <v>1000000</v>
      </c>
      <c r="K68" s="16"/>
      <c r="L68" s="16"/>
    </row>
    <row r="69" spans="1:13">
      <c r="A69" s="52"/>
      <c r="B69" s="12" t="s">
        <v>14</v>
      </c>
      <c r="C69" s="13">
        <f>SUM(C16:C64)</f>
        <v>5625020.3099999996</v>
      </c>
      <c r="D69" s="47"/>
      <c r="E69" s="47"/>
      <c r="F69" s="47"/>
      <c r="G69" s="47"/>
      <c r="H69" s="47"/>
      <c r="I69" s="47"/>
      <c r="J69" s="48">
        <f>SUM(J16:J68)</f>
        <v>5039319.1799999978</v>
      </c>
      <c r="K69" s="47"/>
      <c r="L69" s="47"/>
    </row>
    <row r="70" spans="1:13" s="70" customFormat="1">
      <c r="A70" s="65"/>
      <c r="B70" s="66"/>
      <c r="C70" s="67"/>
      <c r="D70" s="68"/>
      <c r="E70" s="68"/>
      <c r="F70" s="68"/>
      <c r="G70" s="68"/>
      <c r="H70" s="68"/>
      <c r="I70" s="68"/>
      <c r="J70" s="69"/>
      <c r="K70" s="68"/>
      <c r="L70" s="68"/>
    </row>
    <row r="71" spans="1:13" s="70" customFormat="1">
      <c r="A71" s="65"/>
      <c r="B71" s="66"/>
      <c r="C71" s="67"/>
      <c r="D71" s="68"/>
      <c r="E71" s="68"/>
      <c r="F71" s="68"/>
      <c r="G71" s="68"/>
      <c r="H71" s="68"/>
      <c r="I71" s="68"/>
      <c r="J71" s="69"/>
      <c r="K71" s="68"/>
      <c r="L71" s="68"/>
    </row>
    <row r="72" spans="1:13" s="70" customFormat="1">
      <c r="A72" s="65"/>
      <c r="B72" s="66"/>
      <c r="C72" s="67"/>
      <c r="D72" s="68"/>
      <c r="E72" s="68"/>
      <c r="F72" s="68"/>
      <c r="G72" s="68"/>
      <c r="H72" s="68"/>
      <c r="I72" s="68"/>
      <c r="J72" s="69"/>
      <c r="K72" s="86"/>
      <c r="L72" s="86"/>
    </row>
    <row r="73" spans="1:13" s="70" customFormat="1">
      <c r="A73" s="65"/>
      <c r="B73" s="66"/>
      <c r="C73" s="67"/>
      <c r="D73" s="68"/>
      <c r="E73" s="68"/>
      <c r="F73" s="68"/>
      <c r="G73" s="68"/>
      <c r="H73" s="68"/>
      <c r="I73" s="68"/>
      <c r="J73" s="69"/>
      <c r="K73" s="68"/>
      <c r="L73" s="68"/>
    </row>
    <row r="74" spans="1:13" s="56" customFormat="1" ht="15.75" thickBot="1">
      <c r="E74" s="57"/>
      <c r="F74" s="57"/>
      <c r="H74" s="57"/>
      <c r="I74" s="57"/>
      <c r="J74" s="57"/>
      <c r="K74" s="58"/>
      <c r="M74" s="59"/>
    </row>
    <row r="75" spans="1:13" s="56" customFormat="1" ht="15" customHeight="1">
      <c r="D75" s="60"/>
      <c r="E75" s="71" t="s">
        <v>87</v>
      </c>
      <c r="F75" s="71"/>
      <c r="G75" s="61"/>
      <c r="H75" s="72" t="s">
        <v>88</v>
      </c>
      <c r="I75" s="72"/>
      <c r="J75" s="72"/>
      <c r="K75" s="63"/>
      <c r="M75" s="59"/>
    </row>
    <row r="76" spans="1:13" s="56" customFormat="1" ht="15">
      <c r="E76" s="73" t="s">
        <v>89</v>
      </c>
      <c r="F76" s="73"/>
      <c r="G76" s="62"/>
      <c r="H76" s="73" t="s">
        <v>90</v>
      </c>
      <c r="I76" s="73"/>
      <c r="J76" s="73"/>
      <c r="K76" s="64"/>
      <c r="M76" s="59"/>
    </row>
    <row r="77" spans="1:13" ht="39" customHeight="1">
      <c r="D77" s="50"/>
      <c r="E77" s="15"/>
      <c r="F77" s="14"/>
      <c r="J77" s="1"/>
    </row>
    <row r="78" spans="1:13">
      <c r="B78" s="74"/>
      <c r="C78" s="74"/>
    </row>
    <row r="79" spans="1:13">
      <c r="B79" s="1" t="s">
        <v>15</v>
      </c>
    </row>
  </sheetData>
  <mergeCells count="15">
    <mergeCell ref="B7:L7"/>
    <mergeCell ref="B9:L9"/>
    <mergeCell ref="B11:L11"/>
    <mergeCell ref="B12:L12"/>
    <mergeCell ref="B14:B15"/>
    <mergeCell ref="C14:F14"/>
    <mergeCell ref="G14:G15"/>
    <mergeCell ref="H14:H15"/>
    <mergeCell ref="I14:I15"/>
    <mergeCell ref="J14:J15"/>
    <mergeCell ref="E75:F75"/>
    <mergeCell ref="H75:J75"/>
    <mergeCell ref="E76:F76"/>
    <mergeCell ref="H76:J76"/>
    <mergeCell ref="B78:C78"/>
  </mergeCells>
  <printOptions horizontalCentered="1" verticalCentered="1"/>
  <pageMargins left="0.61" right="0.7" top="0.8" bottom="0.8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JMAS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 1</dc:creator>
  <cp:lastModifiedBy>Dirección</cp:lastModifiedBy>
  <cp:lastPrinted>2014-10-09T19:09:48Z</cp:lastPrinted>
  <dcterms:created xsi:type="dcterms:W3CDTF">2013-10-22T16:39:17Z</dcterms:created>
  <dcterms:modified xsi:type="dcterms:W3CDTF">2014-10-09T19:17:10Z</dcterms:modified>
</cp:coreProperties>
</file>