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tabRatio="700" activeTab="0"/>
  </bookViews>
  <sheets>
    <sheet name="Ministrado 15" sheetId="1" r:id="rId1"/>
  </sheets>
  <definedNames>
    <definedName name="_xlnm.Print_Area" localSheetId="0">'Ministrado 15'!$A$1:$O$47</definedName>
  </definedNames>
  <calcPr fullCalcOnLoad="1"/>
</workbook>
</file>

<file path=xl/sharedStrings.xml><?xml version="1.0" encoding="utf-8"?>
<sst xmlns="http://schemas.openxmlformats.org/spreadsheetml/2006/main" count="49" uniqueCount="46">
  <si>
    <t>CONCEPTO</t>
  </si>
  <si>
    <t>2.- Reuniones del Comité Técnico</t>
  </si>
  <si>
    <t>Alimentos</t>
  </si>
  <si>
    <t>Materiales de Trabajo</t>
  </si>
  <si>
    <t>3.- Reuniones Comisión Evaluadora</t>
  </si>
  <si>
    <t>Viáticos y transportación</t>
  </si>
  <si>
    <t>4.- Publicación de Convocatoria y resultados</t>
  </si>
  <si>
    <t>5.- Operación y seguimiento de proyectos aprobados.</t>
  </si>
  <si>
    <t>Mensajería</t>
  </si>
  <si>
    <t>Papelería y consumibles</t>
  </si>
  <si>
    <t>Servicio contable y Dictaminación financiera</t>
  </si>
  <si>
    <t>Viáticos</t>
  </si>
  <si>
    <t>Servicios de fotocopiado</t>
  </si>
  <si>
    <t>Servicios bancarios</t>
  </si>
  <si>
    <t>Gasolina</t>
  </si>
  <si>
    <t>6.- Difusión y divulgación</t>
  </si>
  <si>
    <t>7.- Evaluación a proyectos</t>
  </si>
  <si>
    <t>DICIEMBRE</t>
  </si>
  <si>
    <t xml:space="preserve">1.- Planeación  y Gestión </t>
  </si>
  <si>
    <t>Fondo Mixto CONACYT-Gobierno del Estado de Chihuahua</t>
  </si>
  <si>
    <t>Reuniones de presentación avances y resultados  parciales.(Alimentos, Viaticos y transportación)</t>
  </si>
  <si>
    <t>Apoyo a Seguimiento Técnico</t>
  </si>
  <si>
    <t>Reuniones de Evaluación</t>
  </si>
  <si>
    <t>FEBRERO</t>
  </si>
  <si>
    <t>ABRIL</t>
  </si>
  <si>
    <t>MAYO</t>
  </si>
  <si>
    <t>JUNIO</t>
  </si>
  <si>
    <t>ENERO</t>
  </si>
  <si>
    <t xml:space="preserve">MARZO </t>
  </si>
  <si>
    <t>JULIO</t>
  </si>
  <si>
    <t>AGOSTO</t>
  </si>
  <si>
    <t>SEPTIEMBRE</t>
  </si>
  <si>
    <t>OCTUBRE</t>
  </si>
  <si>
    <t>NOVIEMBRE</t>
  </si>
  <si>
    <t>TOTAL</t>
  </si>
  <si>
    <t>Honorarios Evaluadores</t>
  </si>
  <si>
    <t>Fondo Mixto</t>
  </si>
  <si>
    <t>FIRMA DEL TITULAR</t>
  </si>
  <si>
    <t>Ph.D. Armando Segovia Lerma</t>
  </si>
  <si>
    <t>M.A.R.H. Paola G. Leyva García</t>
  </si>
  <si>
    <t>FIRMA DEL DIRECTOR ADMVO.</t>
  </si>
  <si>
    <t>PRESUPUESTO MINISTRADO 2015</t>
  </si>
  <si>
    <t>Reuniones para la actualización de demandas y formulación de proyectos estategicos</t>
  </si>
  <si>
    <t>Foros para la actualización de demanda</t>
  </si>
  <si>
    <t>7º Foro de Resultados 2014</t>
  </si>
  <si>
    <t>Presupuesto Ministrado 2015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</si>
</sst>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.00_ ;[Red]\-#,##0.00\ "/>
  </numFmts>
  <fonts count="48">
    <font>
      <sz val="11"/>
      <color theme="1"/>
      <name val="Calibri"/>
      <family val="2"/>
    </font>
    <font>
      <sz val="8"/>
      <color indexed="8"/>
      <name val="Arial Narrow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 Narrow"/>
      <family val="2"/>
    </font>
    <font>
      <sz val="8"/>
      <color indexed="17"/>
      <name val="Arial Narrow"/>
      <family val="2"/>
    </font>
    <font>
      <b/>
      <sz val="8"/>
      <color indexed="52"/>
      <name val="Arial Narrow"/>
      <family val="2"/>
    </font>
    <font>
      <b/>
      <sz val="8"/>
      <color indexed="9"/>
      <name val="Arial Narrow"/>
      <family val="2"/>
    </font>
    <font>
      <sz val="8"/>
      <color indexed="52"/>
      <name val="Arial Narrow"/>
      <family val="2"/>
    </font>
    <font>
      <b/>
      <sz val="11"/>
      <color indexed="56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10"/>
      <color indexed="8"/>
      <name val="Arial Narrow"/>
      <family val="2"/>
    </font>
    <font>
      <sz val="8"/>
      <color indexed="60"/>
      <name val="Arial Narrow"/>
      <family val="2"/>
    </font>
    <font>
      <b/>
      <sz val="8"/>
      <color indexed="63"/>
      <name val="Arial Narrow"/>
      <family val="2"/>
    </font>
    <font>
      <sz val="8"/>
      <color indexed="10"/>
      <name val="Arial Narrow"/>
      <family val="2"/>
    </font>
    <font>
      <i/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006100"/>
      <name val="Arial Narrow"/>
      <family val="2"/>
    </font>
    <font>
      <b/>
      <sz val="8"/>
      <color rgb="FFFA7D00"/>
      <name val="Arial Narrow"/>
      <family val="2"/>
    </font>
    <font>
      <b/>
      <sz val="8"/>
      <color theme="0"/>
      <name val="Arial Narrow"/>
      <family val="2"/>
    </font>
    <font>
      <sz val="8"/>
      <color rgb="FFFA7D00"/>
      <name val="Arial Narrow"/>
      <family val="2"/>
    </font>
    <font>
      <b/>
      <sz val="15"/>
      <color theme="3"/>
      <name val="Arial Narrow"/>
      <family val="2"/>
    </font>
    <font>
      <b/>
      <sz val="11"/>
      <color theme="3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10"/>
      <color theme="1"/>
      <name val="Arial Narrow"/>
      <family val="2"/>
    </font>
    <font>
      <sz val="8"/>
      <color rgb="FF9C6500"/>
      <name val="Arial Narrow"/>
      <family val="2"/>
    </font>
    <font>
      <b/>
      <sz val="8"/>
      <color rgb="FF3F3F3F"/>
      <name val="Arial Narrow"/>
      <family val="2"/>
    </font>
    <font>
      <sz val="8"/>
      <color rgb="FFFF0000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3"/>
      <color theme="3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C2D69B"/>
      </left>
      <right style="double">
        <color rgb="FFC2D69B"/>
      </right>
      <top/>
      <bottom style="double">
        <color rgb="FFC2D69B"/>
      </bottom>
    </border>
    <border>
      <left style="double">
        <color rgb="FFC2D69B"/>
      </left>
      <right style="double">
        <color rgb="FFC2D69B"/>
      </right>
      <top style="double">
        <color rgb="FFC2D69B"/>
      </top>
      <bottom style="double">
        <color rgb="FFC2D69B"/>
      </bottom>
    </border>
    <border>
      <left/>
      <right style="double">
        <color rgb="FFC2D69B"/>
      </right>
      <top style="double">
        <color rgb="FFC2D69B"/>
      </top>
      <bottom style="double">
        <color rgb="FFC2D69B"/>
      </bottom>
    </border>
    <border>
      <left/>
      <right style="double">
        <color rgb="FFC2D69B"/>
      </right>
      <top/>
      <bottom style="double">
        <color rgb="FFC2D69B"/>
      </bottom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vertical="center"/>
    </xf>
    <xf numFmtId="0" fontId="44" fillId="0" borderId="10" xfId="0" applyFont="1" applyBorder="1" applyAlignment="1">
      <alignment horizontal="left" vertical="center" wrapText="1" indent="1"/>
    </xf>
    <xf numFmtId="0" fontId="44" fillId="0" borderId="10" xfId="0" applyFont="1" applyFill="1" applyBorder="1" applyAlignment="1">
      <alignment horizontal="left" vertical="center" wrapText="1" indent="1"/>
    </xf>
    <xf numFmtId="0" fontId="45" fillId="33" borderId="10" xfId="0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right" vertical="center" wrapText="1"/>
    </xf>
    <xf numFmtId="43" fontId="44" fillId="0" borderId="0" xfId="47" applyFont="1" applyAlignment="1">
      <alignment vertical="center"/>
    </xf>
    <xf numFmtId="43" fontId="44" fillId="0" borderId="0" xfId="47" applyFont="1" applyFill="1" applyAlignment="1">
      <alignment vertical="center"/>
    </xf>
    <xf numFmtId="172" fontId="44" fillId="0" borderId="0" xfId="0" applyNumberFormat="1" applyFont="1" applyFill="1" applyAlignment="1">
      <alignment vertical="center"/>
    </xf>
    <xf numFmtId="0" fontId="46" fillId="6" borderId="10" xfId="0" applyFont="1" applyFill="1" applyBorder="1" applyAlignment="1">
      <alignment horizontal="left" vertical="center" wrapText="1"/>
    </xf>
    <xf numFmtId="0" fontId="46" fillId="7" borderId="10" xfId="0" applyFont="1" applyFill="1" applyBorder="1" applyAlignment="1">
      <alignment horizontal="left" vertical="center" wrapText="1"/>
    </xf>
    <xf numFmtId="0" fontId="46" fillId="5" borderId="10" xfId="0" applyFont="1" applyFill="1" applyBorder="1" applyAlignment="1">
      <alignment horizontal="left" vertical="center" wrapText="1"/>
    </xf>
    <xf numFmtId="0" fontId="46" fillId="4" borderId="10" xfId="0" applyFont="1" applyFill="1" applyBorder="1" applyAlignment="1">
      <alignment horizontal="left" vertical="center" wrapText="1"/>
    </xf>
    <xf numFmtId="0" fontId="46" fillId="2" borderId="10" xfId="0" applyFont="1" applyFill="1" applyBorder="1" applyAlignment="1">
      <alignment horizontal="left" vertical="center" wrapText="1"/>
    </xf>
    <xf numFmtId="0" fontId="46" fillId="3" borderId="10" xfId="0" applyFont="1" applyFill="1" applyBorder="1" applyAlignment="1">
      <alignment horizontal="left" vertical="center" wrapText="1"/>
    </xf>
    <xf numFmtId="0" fontId="46" fillId="35" borderId="10" xfId="0" applyFont="1" applyFill="1" applyBorder="1" applyAlignment="1">
      <alignment horizontal="left" vertical="center" wrapText="1"/>
    </xf>
    <xf numFmtId="43" fontId="0" fillId="0" borderId="0" xfId="47" applyFont="1" applyAlignment="1">
      <alignment vertical="center"/>
    </xf>
    <xf numFmtId="43" fontId="45" fillId="34" borderId="12" xfId="47" applyFont="1" applyFill="1" applyBorder="1" applyAlignment="1">
      <alignment horizontal="center" vertical="center" wrapText="1"/>
    </xf>
    <xf numFmtId="43" fontId="45" fillId="0" borderId="13" xfId="47" applyFont="1" applyBorder="1" applyAlignment="1">
      <alignment horizontal="right" vertical="center" wrapText="1"/>
    </xf>
    <xf numFmtId="43" fontId="45" fillId="7" borderId="13" xfId="47" applyFont="1" applyFill="1" applyBorder="1" applyAlignment="1">
      <alignment horizontal="right" vertical="center" wrapText="1"/>
    </xf>
    <xf numFmtId="43" fontId="44" fillId="0" borderId="13" xfId="47" applyFont="1" applyBorder="1" applyAlignment="1">
      <alignment horizontal="right" vertical="center" wrapText="1"/>
    </xf>
    <xf numFmtId="43" fontId="45" fillId="6" borderId="13" xfId="47" applyFont="1" applyFill="1" applyBorder="1" applyAlignment="1">
      <alignment horizontal="right" vertical="center" wrapText="1"/>
    </xf>
    <xf numFmtId="43" fontId="44" fillId="0" borderId="13" xfId="47" applyFont="1" applyFill="1" applyBorder="1" applyAlignment="1">
      <alignment horizontal="right" vertical="center" wrapText="1"/>
    </xf>
    <xf numFmtId="43" fontId="45" fillId="5" borderId="13" xfId="47" applyFont="1" applyFill="1" applyBorder="1" applyAlignment="1">
      <alignment horizontal="right" vertical="center" wrapText="1"/>
    </xf>
    <xf numFmtId="43" fontId="45" fillId="0" borderId="13" xfId="47" applyFont="1" applyFill="1" applyBorder="1" applyAlignment="1">
      <alignment horizontal="right" vertical="center" wrapText="1"/>
    </xf>
    <xf numFmtId="43" fontId="45" fillId="3" borderId="13" xfId="47" applyFont="1" applyFill="1" applyBorder="1" applyAlignment="1">
      <alignment horizontal="right" vertical="center" wrapText="1"/>
    </xf>
    <xf numFmtId="43" fontId="45" fillId="2" borderId="13" xfId="47" applyFont="1" applyFill="1" applyBorder="1" applyAlignment="1">
      <alignment horizontal="right" vertical="center" wrapText="1"/>
    </xf>
    <xf numFmtId="43" fontId="45" fillId="35" borderId="13" xfId="47" applyFont="1" applyFill="1" applyBorder="1" applyAlignment="1">
      <alignment horizontal="right" vertical="center" wrapText="1"/>
    </xf>
    <xf numFmtId="43" fontId="45" fillId="33" borderId="13" xfId="47" applyFont="1" applyFill="1" applyBorder="1" applyAlignment="1">
      <alignment horizontal="right" vertical="center" wrapText="1"/>
    </xf>
    <xf numFmtId="43" fontId="45" fillId="4" borderId="13" xfId="47" applyFont="1" applyFill="1" applyBorder="1" applyAlignment="1">
      <alignment horizontal="right" vertical="center" wrapText="1"/>
    </xf>
    <xf numFmtId="172" fontId="4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4" fillId="0" borderId="14" xfId="0" applyFont="1" applyFill="1" applyBorder="1" applyAlignment="1">
      <alignment horizontal="center" vertical="center"/>
    </xf>
    <xf numFmtId="0" fontId="3" fillId="0" borderId="0" xfId="53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O47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B53" sqref="B53"/>
      <selection pane="topRight" activeCell="B53" sqref="B53"/>
      <selection pane="bottomLeft" activeCell="B53" sqref="B53"/>
      <selection pane="bottomRight" activeCell="E21" sqref="E21"/>
    </sheetView>
  </sheetViews>
  <sheetFormatPr defaultColWidth="11.421875" defaultRowHeight="15"/>
  <cols>
    <col min="1" max="1" width="40.7109375" style="2" customWidth="1"/>
    <col min="2" max="2" width="14.00390625" style="12" customWidth="1"/>
    <col min="3" max="3" width="1.7109375" style="12" customWidth="1"/>
    <col min="4" max="15" width="14.00390625" style="12" customWidth="1"/>
    <col min="16" max="16384" width="11.421875" style="2" customWidth="1"/>
  </cols>
  <sheetData>
    <row r="1" spans="1:15" s="1" customFormat="1" ht="14.25">
      <c r="A1" s="41" t="s">
        <v>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1" customFormat="1" ht="14.25">
      <c r="A2" s="41" t="s">
        <v>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15" s="1" customFormat="1" ht="15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3" customFormat="1" ht="21" thickBot="1" thickTop="1">
      <c r="A4" s="10" t="s">
        <v>0</v>
      </c>
      <c r="B4" s="23" t="s">
        <v>41</v>
      </c>
      <c r="C4" s="23"/>
      <c r="D4" s="23" t="s">
        <v>27</v>
      </c>
      <c r="E4" s="23" t="s">
        <v>23</v>
      </c>
      <c r="F4" s="23" t="s">
        <v>28</v>
      </c>
      <c r="G4" s="23" t="s">
        <v>24</v>
      </c>
      <c r="H4" s="23" t="s">
        <v>25</v>
      </c>
      <c r="I4" s="23" t="s">
        <v>26</v>
      </c>
      <c r="J4" s="23" t="s">
        <v>29</v>
      </c>
      <c r="K4" s="23" t="s">
        <v>30</v>
      </c>
      <c r="L4" s="23" t="s">
        <v>31</v>
      </c>
      <c r="M4" s="23" t="s">
        <v>32</v>
      </c>
      <c r="N4" s="23" t="s">
        <v>33</v>
      </c>
      <c r="O4" s="23" t="s">
        <v>17</v>
      </c>
    </row>
    <row r="5" spans="1:15" ht="15" customHeight="1" thickBot="1" thickTop="1">
      <c r="A5" s="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5" customHeight="1" thickBot="1" thickTop="1">
      <c r="A6" s="16" t="s">
        <v>18</v>
      </c>
      <c r="B6" s="25">
        <f>SUM(D6:O6)</f>
        <v>8383.84</v>
      </c>
      <c r="C6" s="25"/>
      <c r="D6" s="25">
        <f>SUM(D7:D8)</f>
        <v>0</v>
      </c>
      <c r="E6" s="25">
        <f aca="true" t="shared" si="0" ref="E6:O6">SUM(E7:E8)</f>
        <v>0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2175</v>
      </c>
      <c r="J6" s="25">
        <f t="shared" si="0"/>
        <v>837.25</v>
      </c>
      <c r="K6" s="25">
        <f t="shared" si="0"/>
        <v>0</v>
      </c>
      <c r="L6" s="25">
        <f t="shared" si="0"/>
        <v>0</v>
      </c>
      <c r="M6" s="25">
        <f t="shared" si="0"/>
        <v>0</v>
      </c>
      <c r="N6" s="25">
        <f t="shared" si="0"/>
        <v>2792</v>
      </c>
      <c r="O6" s="25">
        <f t="shared" si="0"/>
        <v>2579.59</v>
      </c>
    </row>
    <row r="7" spans="1:15" ht="21" thickBot="1" thickTop="1">
      <c r="A7" s="7" t="s">
        <v>42</v>
      </c>
      <c r="B7" s="26">
        <f>SUM(D7:O7)</f>
        <v>8383.84</v>
      </c>
      <c r="C7" s="26"/>
      <c r="D7" s="26"/>
      <c r="E7" s="28"/>
      <c r="F7" s="26"/>
      <c r="G7" s="26"/>
      <c r="H7" s="28"/>
      <c r="I7" s="26">
        <v>2175</v>
      </c>
      <c r="J7" s="26">
        <f>326.25+511</f>
        <v>837.25</v>
      </c>
      <c r="K7" s="28"/>
      <c r="L7" s="28"/>
      <c r="M7" s="28"/>
      <c r="N7" s="26">
        <f>1582+1210</f>
        <v>2792</v>
      </c>
      <c r="O7" s="26">
        <v>2579.59</v>
      </c>
    </row>
    <row r="8" spans="1:15" ht="11.25" thickBot="1" thickTop="1">
      <c r="A8" s="7" t="s">
        <v>43</v>
      </c>
      <c r="B8" s="26">
        <f>SUM(D8:O8)</f>
        <v>0</v>
      </c>
      <c r="C8" s="26"/>
      <c r="D8" s="26"/>
      <c r="E8" s="28"/>
      <c r="F8" s="26"/>
      <c r="G8" s="26"/>
      <c r="H8" s="28"/>
      <c r="I8" s="26"/>
      <c r="J8" s="26"/>
      <c r="K8" s="28"/>
      <c r="L8" s="28"/>
      <c r="M8" s="28"/>
      <c r="N8" s="26"/>
      <c r="O8" s="26"/>
    </row>
    <row r="9" spans="1:15" ht="15" customHeight="1" thickBot="1" thickTop="1">
      <c r="A9" s="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15" customHeight="1" thickBot="1" thickTop="1">
      <c r="A10" s="15" t="s">
        <v>1</v>
      </c>
      <c r="B10" s="27">
        <f>SUM(D10:O10)</f>
        <v>14770.17</v>
      </c>
      <c r="C10" s="27"/>
      <c r="D10" s="27">
        <f aca="true" t="shared" si="1" ref="D10:O10">SUM(D11:D12)</f>
        <v>0</v>
      </c>
      <c r="E10" s="27">
        <f t="shared" si="1"/>
        <v>0</v>
      </c>
      <c r="F10" s="27">
        <f t="shared" si="1"/>
        <v>0</v>
      </c>
      <c r="G10" s="27">
        <f t="shared" si="1"/>
        <v>0</v>
      </c>
      <c r="H10" s="27">
        <f t="shared" si="1"/>
        <v>12015.17</v>
      </c>
      <c r="I10" s="27">
        <f t="shared" si="1"/>
        <v>0</v>
      </c>
      <c r="J10" s="27">
        <f t="shared" si="1"/>
        <v>0</v>
      </c>
      <c r="K10" s="27">
        <f t="shared" si="1"/>
        <v>0</v>
      </c>
      <c r="L10" s="27">
        <f t="shared" si="1"/>
        <v>0</v>
      </c>
      <c r="M10" s="27">
        <f t="shared" si="1"/>
        <v>0</v>
      </c>
      <c r="N10" s="27">
        <f t="shared" si="1"/>
        <v>0</v>
      </c>
      <c r="O10" s="27">
        <f t="shared" si="1"/>
        <v>2755</v>
      </c>
    </row>
    <row r="11" spans="1:15" ht="15" customHeight="1" thickBot="1" thickTop="1">
      <c r="A11" s="7" t="s">
        <v>2</v>
      </c>
      <c r="B11" s="26">
        <f>SUM(D11:O11)</f>
        <v>1598.35</v>
      </c>
      <c r="C11" s="26"/>
      <c r="D11" s="26"/>
      <c r="E11" s="28"/>
      <c r="F11" s="26"/>
      <c r="G11" s="26"/>
      <c r="H11" s="28">
        <v>1598.35</v>
      </c>
      <c r="I11" s="26"/>
      <c r="J11" s="26"/>
      <c r="K11" s="26"/>
      <c r="L11" s="26"/>
      <c r="M11" s="26"/>
      <c r="N11" s="26"/>
      <c r="O11" s="26"/>
    </row>
    <row r="12" spans="1:15" ht="15" customHeight="1" thickBot="1" thickTop="1">
      <c r="A12" s="7" t="s">
        <v>3</v>
      </c>
      <c r="B12" s="26">
        <f>SUM(D12:O12)</f>
        <v>13171.82</v>
      </c>
      <c r="C12" s="26"/>
      <c r="D12" s="26"/>
      <c r="E12" s="28"/>
      <c r="F12" s="26"/>
      <c r="G12" s="26"/>
      <c r="H12" s="26">
        <f>3546.82+6870</f>
        <v>10416.82</v>
      </c>
      <c r="I12" s="26"/>
      <c r="J12" s="26"/>
      <c r="K12" s="26"/>
      <c r="L12" s="26"/>
      <c r="M12" s="26"/>
      <c r="N12" s="26"/>
      <c r="O12" s="26">
        <v>2755</v>
      </c>
    </row>
    <row r="13" spans="1:15" ht="15" customHeight="1" thickBot="1" thickTop="1">
      <c r="A13" s="11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5" customHeight="1" thickBot="1" thickTop="1">
      <c r="A14" s="17" t="s">
        <v>4</v>
      </c>
      <c r="B14" s="29">
        <f>SUM(D14:O14)</f>
        <v>23804.52</v>
      </c>
      <c r="C14" s="29"/>
      <c r="D14" s="29">
        <f aca="true" t="shared" si="2" ref="D14:O14">SUM(D15:D18)</f>
        <v>0</v>
      </c>
      <c r="E14" s="29">
        <f t="shared" si="2"/>
        <v>0</v>
      </c>
      <c r="F14" s="29">
        <f t="shared" si="2"/>
        <v>0</v>
      </c>
      <c r="G14" s="29">
        <f t="shared" si="2"/>
        <v>0</v>
      </c>
      <c r="H14" s="29">
        <f t="shared" si="2"/>
        <v>10583.52</v>
      </c>
      <c r="I14" s="29">
        <f t="shared" si="2"/>
        <v>6000</v>
      </c>
      <c r="J14" s="29">
        <f t="shared" si="2"/>
        <v>0</v>
      </c>
      <c r="K14" s="29">
        <f t="shared" si="2"/>
        <v>0</v>
      </c>
      <c r="L14" s="29">
        <f t="shared" si="2"/>
        <v>0</v>
      </c>
      <c r="M14" s="29">
        <f t="shared" si="2"/>
        <v>0</v>
      </c>
      <c r="N14" s="29">
        <f t="shared" si="2"/>
        <v>0</v>
      </c>
      <c r="O14" s="29">
        <f t="shared" si="2"/>
        <v>7221</v>
      </c>
    </row>
    <row r="15" spans="1:15" ht="15" customHeight="1" thickBot="1" thickTop="1">
      <c r="A15" s="7" t="s">
        <v>3</v>
      </c>
      <c r="B15" s="26">
        <f>SUM(D15:O15)</f>
        <v>6911.52</v>
      </c>
      <c r="C15" s="26"/>
      <c r="D15" s="28"/>
      <c r="E15" s="28"/>
      <c r="F15" s="28"/>
      <c r="G15" s="28"/>
      <c r="H15" s="28">
        <f>3911.52</f>
        <v>3911.52</v>
      </c>
      <c r="I15" s="28">
        <v>3000</v>
      </c>
      <c r="J15" s="28"/>
      <c r="K15" s="28"/>
      <c r="L15" s="28"/>
      <c r="M15" s="28"/>
      <c r="N15" s="28"/>
      <c r="O15" s="28"/>
    </row>
    <row r="16" spans="1:15" ht="15" customHeight="1" thickBot="1" thickTop="1">
      <c r="A16" s="7" t="s">
        <v>5</v>
      </c>
      <c r="B16" s="26">
        <f>SUM(D16:O16)</f>
        <v>0</v>
      </c>
      <c r="C16" s="26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ht="15" customHeight="1" thickBot="1" thickTop="1">
      <c r="A17" s="8" t="s">
        <v>2</v>
      </c>
      <c r="B17" s="26">
        <f>SUM(D17:O17)</f>
        <v>16893</v>
      </c>
      <c r="C17" s="26"/>
      <c r="D17" s="28"/>
      <c r="E17" s="28"/>
      <c r="F17" s="28"/>
      <c r="G17" s="28"/>
      <c r="H17" s="28">
        <f>6672</f>
        <v>6672</v>
      </c>
      <c r="I17" s="28">
        <v>3000</v>
      </c>
      <c r="J17" s="28"/>
      <c r="K17" s="28"/>
      <c r="L17" s="28"/>
      <c r="M17" s="28"/>
      <c r="N17" s="28"/>
      <c r="O17" s="28">
        <v>7221</v>
      </c>
    </row>
    <row r="18" spans="1:15" ht="15" customHeight="1" thickBot="1" thickTop="1">
      <c r="A18" s="8" t="s">
        <v>22</v>
      </c>
      <c r="B18" s="26">
        <f>SUM(D18:O18)</f>
        <v>0</v>
      </c>
      <c r="C18" s="26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15" customHeight="1" thickBot="1" thickTop="1">
      <c r="A19" s="5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5" customHeight="1" thickBot="1" thickTop="1">
      <c r="A20" s="18" t="s">
        <v>6</v>
      </c>
      <c r="B20" s="35">
        <f>SUM(D20:O20)</f>
        <v>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5" customHeight="1" thickBot="1" thickTop="1">
      <c r="A21" s="5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5" customHeight="1" thickBot="1" thickTop="1">
      <c r="A22" s="20" t="s">
        <v>7</v>
      </c>
      <c r="B22" s="31">
        <f>SUM(D22:O22)</f>
        <v>475410.82999999996</v>
      </c>
      <c r="C22" s="31"/>
      <c r="D22" s="31">
        <f aca="true" t="shared" si="3" ref="D22:O22">SUM(D23:D32)</f>
        <v>0</v>
      </c>
      <c r="E22" s="31">
        <f t="shared" si="3"/>
        <v>0</v>
      </c>
      <c r="F22" s="31">
        <f t="shared" si="3"/>
        <v>0</v>
      </c>
      <c r="G22" s="31">
        <f t="shared" si="3"/>
        <v>0</v>
      </c>
      <c r="H22" s="31">
        <f t="shared" si="3"/>
        <v>121412.58</v>
      </c>
      <c r="I22" s="31">
        <f t="shared" si="3"/>
        <v>69390.02</v>
      </c>
      <c r="J22" s="31">
        <f t="shared" si="3"/>
        <v>36358.619999999995</v>
      </c>
      <c r="K22" s="31">
        <f t="shared" si="3"/>
        <v>26926.24</v>
      </c>
      <c r="L22" s="31">
        <f t="shared" si="3"/>
        <v>17052.82</v>
      </c>
      <c r="M22" s="31">
        <f t="shared" si="3"/>
        <v>32832.26</v>
      </c>
      <c r="N22" s="31">
        <f t="shared" si="3"/>
        <v>36514.51</v>
      </c>
      <c r="O22" s="31">
        <f t="shared" si="3"/>
        <v>134923.78</v>
      </c>
    </row>
    <row r="23" spans="1:15" ht="21" thickBot="1" thickTop="1">
      <c r="A23" s="8" t="s">
        <v>20</v>
      </c>
      <c r="B23" s="26">
        <f>SUM(D23:O23)</f>
        <v>5770</v>
      </c>
      <c r="C23" s="26"/>
      <c r="D23" s="28"/>
      <c r="E23" s="28"/>
      <c r="F23" s="28"/>
      <c r="G23" s="28"/>
      <c r="H23" s="28">
        <v>5770</v>
      </c>
      <c r="I23" s="28"/>
      <c r="J23" s="28"/>
      <c r="K23" s="28"/>
      <c r="L23" s="28"/>
      <c r="M23" s="28"/>
      <c r="N23" s="28"/>
      <c r="O23" s="28"/>
    </row>
    <row r="24" spans="1:15" ht="15" customHeight="1" thickBot="1" thickTop="1">
      <c r="A24" s="8" t="s">
        <v>8</v>
      </c>
      <c r="B24" s="26">
        <f>SUM(D24:O24)</f>
        <v>10461.550000000001</v>
      </c>
      <c r="C24" s="26"/>
      <c r="D24" s="28"/>
      <c r="E24" s="28"/>
      <c r="F24" s="28"/>
      <c r="G24" s="28"/>
      <c r="H24" s="28">
        <v>262.01</v>
      </c>
      <c r="I24" s="28"/>
      <c r="J24" s="28"/>
      <c r="K24" s="28"/>
      <c r="L24" s="28"/>
      <c r="M24" s="28">
        <f>3670.24+6529.3</f>
        <v>10199.54</v>
      </c>
      <c r="N24" s="28"/>
      <c r="O24" s="28"/>
    </row>
    <row r="25" spans="1:15" ht="15" customHeight="1" thickBot="1" thickTop="1">
      <c r="A25" s="8" t="s">
        <v>9</v>
      </c>
      <c r="B25" s="26">
        <f aca="true" t="shared" si="4" ref="B25:B32">SUM(D25:O25)</f>
        <v>79994.73</v>
      </c>
      <c r="C25" s="26"/>
      <c r="D25" s="28"/>
      <c r="E25" s="28"/>
      <c r="F25" s="28"/>
      <c r="G25" s="28"/>
      <c r="H25" s="28">
        <f>7000+3600+3153.19</f>
        <v>13753.19</v>
      </c>
      <c r="I25" s="28">
        <v>8500</v>
      </c>
      <c r="J25" s="28">
        <f>9802+5300</f>
        <v>15102</v>
      </c>
      <c r="K25" s="28">
        <f>10663.62+5365</f>
        <v>16028.62</v>
      </c>
      <c r="L25" s="28">
        <v>6252.4</v>
      </c>
      <c r="M25" s="28">
        <f>7500+4207.32</f>
        <v>11707.32</v>
      </c>
      <c r="N25" s="28">
        <v>5591.2</v>
      </c>
      <c r="O25" s="28">
        <v>3060</v>
      </c>
    </row>
    <row r="26" spans="1:15" ht="15" customHeight="1" thickBot="1" thickTop="1">
      <c r="A26" s="8" t="s">
        <v>10</v>
      </c>
      <c r="B26" s="26">
        <f t="shared" si="4"/>
        <v>238728</v>
      </c>
      <c r="C26" s="26"/>
      <c r="D26" s="28"/>
      <c r="E26" s="28"/>
      <c r="F26" s="28"/>
      <c r="G26" s="28"/>
      <c r="H26" s="28">
        <v>79576</v>
      </c>
      <c r="I26" s="28">
        <v>39788</v>
      </c>
      <c r="J26" s="28"/>
      <c r="K26" s="28"/>
      <c r="L26" s="28"/>
      <c r="M26" s="28"/>
      <c r="N26" s="28"/>
      <c r="O26" s="28">
        <f>39788+39788+39788</f>
        <v>119364</v>
      </c>
    </row>
    <row r="27" spans="1:15" ht="15" customHeight="1" thickBot="1" thickTop="1">
      <c r="A27" s="8" t="s">
        <v>11</v>
      </c>
      <c r="B27" s="26">
        <f t="shared" si="4"/>
        <v>11805.8</v>
      </c>
      <c r="C27" s="26"/>
      <c r="D27" s="28"/>
      <c r="E27" s="28"/>
      <c r="F27" s="28"/>
      <c r="G27" s="28"/>
      <c r="H27" s="28"/>
      <c r="I27" s="28">
        <v>8752</v>
      </c>
      <c r="J27" s="28"/>
      <c r="K27" s="28">
        <v>79.8</v>
      </c>
      <c r="L27" s="28"/>
      <c r="M27" s="28"/>
      <c r="N27" s="28">
        <v>2974</v>
      </c>
      <c r="O27" s="28"/>
    </row>
    <row r="28" spans="1:15" ht="15" customHeight="1" thickBot="1" thickTop="1">
      <c r="A28" s="8" t="s">
        <v>12</v>
      </c>
      <c r="B28" s="26">
        <f t="shared" si="4"/>
        <v>7000</v>
      </c>
      <c r="C28" s="26"/>
      <c r="D28" s="28"/>
      <c r="E28" s="28"/>
      <c r="F28" s="28"/>
      <c r="G28" s="28"/>
      <c r="H28" s="28"/>
      <c r="I28" s="28">
        <v>2350</v>
      </c>
      <c r="J28" s="28">
        <v>4650</v>
      </c>
      <c r="K28" s="28"/>
      <c r="L28" s="28"/>
      <c r="M28" s="28"/>
      <c r="N28" s="28"/>
      <c r="O28" s="28"/>
    </row>
    <row r="29" spans="1:15" s="6" customFormat="1" ht="15" customHeight="1" thickBot="1" thickTop="1">
      <c r="A29" s="8" t="s">
        <v>13</v>
      </c>
      <c r="B29" s="28">
        <f t="shared" si="4"/>
        <v>7000</v>
      </c>
      <c r="C29" s="28"/>
      <c r="D29" s="28"/>
      <c r="E29" s="28"/>
      <c r="F29" s="28"/>
      <c r="G29" s="28"/>
      <c r="H29" s="28">
        <f>1000+2849.8</f>
        <v>3849.8</v>
      </c>
      <c r="I29" s="28"/>
      <c r="J29" s="28">
        <v>606.6</v>
      </c>
      <c r="K29" s="28">
        <v>817.8</v>
      </c>
      <c r="L29" s="28">
        <v>800.4</v>
      </c>
      <c r="M29" s="28">
        <v>925.4</v>
      </c>
      <c r="N29" s="28"/>
      <c r="O29" s="28"/>
    </row>
    <row r="30" spans="1:15" ht="15" customHeight="1" thickBot="1" thickTop="1">
      <c r="A30" s="8" t="s">
        <v>14</v>
      </c>
      <c r="B30" s="26">
        <f t="shared" si="4"/>
        <v>99999.19</v>
      </c>
      <c r="C30" s="26"/>
      <c r="D30" s="28"/>
      <c r="E30" s="28"/>
      <c r="F30" s="28"/>
      <c r="G30" s="28"/>
      <c r="H30" s="28">
        <v>10000.02</v>
      </c>
      <c r="I30" s="28">
        <v>10000.02</v>
      </c>
      <c r="J30" s="28">
        <v>10000.02</v>
      </c>
      <c r="K30" s="28">
        <v>10000.02</v>
      </c>
      <c r="L30" s="28">
        <v>10000.02</v>
      </c>
      <c r="M30" s="28">
        <v>10000</v>
      </c>
      <c r="N30" s="28">
        <f>14999.53+12499.78</f>
        <v>27499.31</v>
      </c>
      <c r="O30" s="28">
        <v>12499.78</v>
      </c>
    </row>
    <row r="31" spans="1:15" ht="15" customHeight="1" thickBot="1" thickTop="1">
      <c r="A31" s="8" t="s">
        <v>2</v>
      </c>
      <c r="B31" s="26">
        <f t="shared" si="4"/>
        <v>14651.56</v>
      </c>
      <c r="C31" s="26"/>
      <c r="D31" s="28"/>
      <c r="E31" s="28"/>
      <c r="F31" s="28"/>
      <c r="G31" s="28"/>
      <c r="H31" s="28">
        <v>8201.56</v>
      </c>
      <c r="I31" s="28"/>
      <c r="J31" s="28">
        <v>6000</v>
      </c>
      <c r="K31" s="28"/>
      <c r="L31" s="28"/>
      <c r="M31" s="28"/>
      <c r="N31" s="28">
        <v>450</v>
      </c>
      <c r="O31" s="28"/>
    </row>
    <row r="32" spans="1:15" ht="15" customHeight="1" thickBot="1" thickTop="1">
      <c r="A32" s="8" t="s">
        <v>21</v>
      </c>
      <c r="B32" s="26">
        <f t="shared" si="4"/>
        <v>0</v>
      </c>
      <c r="C32" s="26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15" customHeight="1" thickBot="1" thickTop="1">
      <c r="A33" s="5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15" customHeight="1" thickBot="1" thickTop="1">
      <c r="A34" s="19" t="s">
        <v>15</v>
      </c>
      <c r="B34" s="32">
        <f>SUM(D34:O34)</f>
        <v>653932.1499999999</v>
      </c>
      <c r="C34" s="32"/>
      <c r="D34" s="32">
        <f aca="true" t="shared" si="5" ref="D34:O34">SUM(D35:D36)</f>
        <v>0</v>
      </c>
      <c r="E34" s="32">
        <f t="shared" si="5"/>
        <v>0</v>
      </c>
      <c r="F34" s="32">
        <f t="shared" si="5"/>
        <v>0</v>
      </c>
      <c r="G34" s="32">
        <f t="shared" si="5"/>
        <v>0</v>
      </c>
      <c r="H34" s="32">
        <f t="shared" si="5"/>
        <v>12600</v>
      </c>
      <c r="I34" s="32">
        <f t="shared" si="5"/>
        <v>436762</v>
      </c>
      <c r="J34" s="32">
        <f t="shared" si="5"/>
        <v>29423.4</v>
      </c>
      <c r="K34" s="32">
        <f t="shared" si="5"/>
        <v>147720.97999999998</v>
      </c>
      <c r="L34" s="32">
        <f t="shared" si="5"/>
        <v>17766.45</v>
      </c>
      <c r="M34" s="32">
        <f t="shared" si="5"/>
        <v>0</v>
      </c>
      <c r="N34" s="32">
        <f t="shared" si="5"/>
        <v>9659.32</v>
      </c>
      <c r="O34" s="32">
        <f t="shared" si="5"/>
        <v>0</v>
      </c>
    </row>
    <row r="35" spans="1:15" ht="15" customHeight="1" thickBot="1" thickTop="1">
      <c r="A35" s="8" t="s">
        <v>44</v>
      </c>
      <c r="B35" s="26">
        <f>SUM(D35:O35)</f>
        <v>599999.0499999999</v>
      </c>
      <c r="C35" s="26"/>
      <c r="D35" s="28"/>
      <c r="E35" s="28"/>
      <c r="F35" s="28"/>
      <c r="G35" s="28"/>
      <c r="H35" s="28"/>
      <c r="I35" s="28">
        <f>100000+4872+278458+4640+48792</f>
        <v>436762</v>
      </c>
      <c r="J35" s="28">
        <f>21274.4+8149</f>
        <v>29423.4</v>
      </c>
      <c r="K35" s="28">
        <f>91798+9280+6826+8143.2</f>
        <v>116047.2</v>
      </c>
      <c r="L35" s="28">
        <f>11477.45+1500+4789</f>
        <v>17766.45</v>
      </c>
      <c r="M35" s="28"/>
      <c r="N35" s="28"/>
      <c r="O35" s="28"/>
    </row>
    <row r="36" spans="1:15" ht="15" customHeight="1" thickBot="1" thickTop="1">
      <c r="A36" s="8" t="s">
        <v>36</v>
      </c>
      <c r="B36" s="26">
        <f>SUM(D36:O36)</f>
        <v>53933.1</v>
      </c>
      <c r="C36" s="26"/>
      <c r="D36" s="28"/>
      <c r="E36" s="28"/>
      <c r="F36" s="28"/>
      <c r="G36" s="28"/>
      <c r="H36" s="28">
        <v>12600</v>
      </c>
      <c r="I36" s="28"/>
      <c r="J36" s="28"/>
      <c r="K36" s="28">
        <v>31673.78</v>
      </c>
      <c r="L36" s="28"/>
      <c r="M36" s="28"/>
      <c r="N36" s="28">
        <v>9659.32</v>
      </c>
      <c r="O36" s="28"/>
    </row>
    <row r="37" spans="1:15" ht="15" customHeight="1" thickBot="1" thickTop="1">
      <c r="A37" s="5"/>
      <c r="B37" s="26"/>
      <c r="C37" s="26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5" customHeight="1" thickBot="1" thickTop="1">
      <c r="A38" s="21" t="s">
        <v>16</v>
      </c>
      <c r="B38" s="33">
        <f>SUM(D38:O38)</f>
        <v>2584.9500000000003</v>
      </c>
      <c r="C38" s="33"/>
      <c r="D38" s="33">
        <f aca="true" t="shared" si="6" ref="D38:O38">SUM(D39)</f>
        <v>0</v>
      </c>
      <c r="E38" s="33">
        <f t="shared" si="6"/>
        <v>0</v>
      </c>
      <c r="F38" s="33">
        <f t="shared" si="6"/>
        <v>0</v>
      </c>
      <c r="G38" s="33">
        <f t="shared" si="6"/>
        <v>0</v>
      </c>
      <c r="H38" s="33">
        <f t="shared" si="6"/>
        <v>2366.42</v>
      </c>
      <c r="I38" s="33">
        <f t="shared" si="6"/>
        <v>218.53</v>
      </c>
      <c r="J38" s="33">
        <f t="shared" si="6"/>
        <v>0</v>
      </c>
      <c r="K38" s="33">
        <f t="shared" si="6"/>
        <v>0</v>
      </c>
      <c r="L38" s="33">
        <f t="shared" si="6"/>
        <v>0</v>
      </c>
      <c r="M38" s="33">
        <f t="shared" si="6"/>
        <v>0</v>
      </c>
      <c r="N38" s="33">
        <f t="shared" si="6"/>
        <v>0</v>
      </c>
      <c r="O38" s="33">
        <f t="shared" si="6"/>
        <v>0</v>
      </c>
    </row>
    <row r="39" spans="1:15" ht="15" customHeight="1" thickBot="1" thickTop="1">
      <c r="A39" s="8" t="s">
        <v>35</v>
      </c>
      <c r="B39" s="26">
        <f>SUM(D39:O39)</f>
        <v>2584.9500000000003</v>
      </c>
      <c r="C39" s="26"/>
      <c r="D39" s="28"/>
      <c r="E39" s="28"/>
      <c r="F39" s="28"/>
      <c r="G39" s="28"/>
      <c r="H39" s="28">
        <f>648.51+1111.94+50+555.97</f>
        <v>2366.42</v>
      </c>
      <c r="I39" s="28">
        <f>157.35+61.18</f>
        <v>218.53</v>
      </c>
      <c r="J39" s="28"/>
      <c r="K39" s="28"/>
      <c r="L39" s="28"/>
      <c r="M39" s="28"/>
      <c r="N39" s="28"/>
      <c r="O39" s="28"/>
    </row>
    <row r="40" spans="1:15" ht="15" customHeight="1" thickBot="1" thickTop="1">
      <c r="A40" s="5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5" customHeight="1" thickBot="1" thickTop="1">
      <c r="A41" s="9" t="s">
        <v>34</v>
      </c>
      <c r="B41" s="34">
        <f>+B6+B10+B14+B20+B22+B34+B38</f>
        <v>1178886.4599999997</v>
      </c>
      <c r="C41" s="34"/>
      <c r="D41" s="34">
        <f aca="true" t="shared" si="7" ref="D41:O41">+D6+D10+D14+D20+D22+D34+D38</f>
        <v>0</v>
      </c>
      <c r="E41" s="34">
        <f t="shared" si="7"/>
        <v>0</v>
      </c>
      <c r="F41" s="34">
        <f t="shared" si="7"/>
        <v>0</v>
      </c>
      <c r="G41" s="34">
        <f t="shared" si="7"/>
        <v>0</v>
      </c>
      <c r="H41" s="34">
        <f t="shared" si="7"/>
        <v>158977.69000000003</v>
      </c>
      <c r="I41" s="34">
        <f t="shared" si="7"/>
        <v>514545.55000000005</v>
      </c>
      <c r="J41" s="34">
        <f t="shared" si="7"/>
        <v>66619.26999999999</v>
      </c>
      <c r="K41" s="34">
        <f t="shared" si="7"/>
        <v>174647.21999999997</v>
      </c>
      <c r="L41" s="34">
        <f t="shared" si="7"/>
        <v>34819.270000000004</v>
      </c>
      <c r="M41" s="34">
        <f t="shared" si="7"/>
        <v>32832.26</v>
      </c>
      <c r="N41" s="34">
        <f t="shared" si="7"/>
        <v>48965.83</v>
      </c>
      <c r="O41" s="34">
        <f t="shared" si="7"/>
        <v>147479.37</v>
      </c>
    </row>
    <row r="42" spans="2:12" s="6" customFormat="1" ht="15" customHeight="1" thickTop="1">
      <c r="B42" s="14"/>
      <c r="C42" s="36"/>
      <c r="D42" s="14"/>
      <c r="E42" s="14"/>
      <c r="F42" s="14"/>
      <c r="G42" s="36"/>
      <c r="H42" s="14"/>
      <c r="I42" s="13"/>
      <c r="J42" s="13"/>
      <c r="K42" s="13"/>
      <c r="L42" s="13"/>
    </row>
    <row r="43" spans="2:12" s="6" customFormat="1" ht="15" customHeight="1">
      <c r="B43" s="14"/>
      <c r="C43" s="36"/>
      <c r="D43" s="14"/>
      <c r="E43" s="14"/>
      <c r="F43" s="14"/>
      <c r="G43" s="36"/>
      <c r="H43" s="14"/>
      <c r="I43" s="13"/>
      <c r="J43" s="13"/>
      <c r="K43" s="13"/>
      <c r="L43" s="13"/>
    </row>
    <row r="44" spans="2:12" s="6" customFormat="1" ht="15" customHeight="1">
      <c r="B44" s="14"/>
      <c r="C44" s="36"/>
      <c r="D44" s="14"/>
      <c r="E44" s="14"/>
      <c r="F44" s="14"/>
      <c r="G44" s="36"/>
      <c r="H44" s="14"/>
      <c r="I44" s="13"/>
      <c r="J44" s="13"/>
      <c r="K44" s="13"/>
      <c r="L44" s="13"/>
    </row>
    <row r="45" spans="5:12" s="6" customFormat="1" ht="15" customHeight="1" thickBot="1">
      <c r="E45" s="37"/>
      <c r="F45" s="38"/>
      <c r="H45" s="38"/>
      <c r="J45" s="13"/>
      <c r="K45" s="13"/>
      <c r="L45" s="13"/>
    </row>
    <row r="46" spans="5:12" s="6" customFormat="1" ht="15" customHeight="1">
      <c r="E46" s="39" t="s">
        <v>37</v>
      </c>
      <c r="F46" s="39"/>
      <c r="H46" s="39" t="s">
        <v>40</v>
      </c>
      <c r="I46" s="39"/>
      <c r="J46" s="13"/>
      <c r="K46" s="13"/>
      <c r="L46" s="13"/>
    </row>
    <row r="47" spans="5:12" s="6" customFormat="1" ht="15" customHeight="1">
      <c r="E47" s="40" t="s">
        <v>38</v>
      </c>
      <c r="F47" s="40"/>
      <c r="H47" s="40" t="s">
        <v>39</v>
      </c>
      <c r="I47" s="40"/>
      <c r="J47" s="13"/>
      <c r="K47" s="13"/>
      <c r="L47" s="13"/>
    </row>
  </sheetData>
  <sheetProtection/>
  <mergeCells count="6">
    <mergeCell ref="A1:O1"/>
    <mergeCell ref="A2:O2"/>
    <mergeCell ref="E46:F46"/>
    <mergeCell ref="E47:F47"/>
    <mergeCell ref="H46:I46"/>
    <mergeCell ref="H47:I47"/>
  </mergeCells>
  <printOptions horizontalCentered="1"/>
  <pageMargins left="0.1968503937007874" right="0.1968503937007874" top="1.5748031496062993" bottom="1.3779527559055118" header="0.31496062992125984" footer="0.31496062992125984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mrcarrera</dc:creator>
  <cp:keywords/>
  <dc:description/>
  <cp:lastModifiedBy>Admin</cp:lastModifiedBy>
  <cp:lastPrinted>2016-01-07T18:50:17Z</cp:lastPrinted>
  <dcterms:created xsi:type="dcterms:W3CDTF">2013-01-10T16:44:20Z</dcterms:created>
  <dcterms:modified xsi:type="dcterms:W3CDTF">2020-10-27T19:04:42Z</dcterms:modified>
  <cp:category/>
  <cp:version/>
  <cp:contentType/>
  <cp:contentStatus/>
</cp:coreProperties>
</file>