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600" yWindow="1230" windowWidth="19875" windowHeight="10440" tabRatio="793" activeTab="11"/>
  </bookViews>
  <sheets>
    <sheet name="EA" sheetId="5" r:id="rId1"/>
    <sheet name="ESF" sheetId="1" r:id="rId2"/>
    <sheet name="ESF DETALLADO" sheetId="25" r:id="rId3"/>
    <sheet name="ECSF" sheetId="2" r:id="rId4"/>
    <sheet name="PT_ESF_ECSF" sheetId="3" state="hidden" r:id="rId5"/>
    <sheet name="EAA" sheetId="8" r:id="rId6"/>
    <sheet name="EADP" sheetId="9" r:id="rId7"/>
    <sheet name="EVHP" sheetId="7" r:id="rId8"/>
    <sheet name="EFE" sheetId="10" r:id="rId9"/>
    <sheet name="EAI" sheetId="12" r:id="rId10"/>
    <sheet name="CAdmon" sheetId="13" r:id="rId11"/>
    <sheet name="COG" sheetId="15" r:id="rId12"/>
    <sheet name="CTG" sheetId="14" r:id="rId13"/>
    <sheet name="CFG" sheetId="16" r:id="rId14"/>
    <sheet name="End Neto" sheetId="17" r:id="rId15"/>
    <sheet name="Int" sheetId="18" r:id="rId16"/>
    <sheet name="Post Fiscal" sheetId="20" r:id="rId17"/>
    <sheet name="CProg" sheetId="19" r:id="rId18"/>
    <sheet name="flujo" sheetId="24" r:id="rId19"/>
    <sheet name="BC" sheetId="26" r:id="rId20"/>
  </sheets>
  <definedNames>
    <definedName name="_xlnm.Print_Area" localSheetId="10">CAdmon!$A$1:$J$29</definedName>
    <definedName name="_xlnm.Print_Area" localSheetId="13">CFG!$A$1:$J$53</definedName>
    <definedName name="_xlnm.Print_Area" localSheetId="11">COG!$A$1:$J$89</definedName>
    <definedName name="_xlnm.Print_Area" localSheetId="17">CProg!$A$1:$K$46</definedName>
    <definedName name="_xlnm.Print_Area" localSheetId="12">CTG!$A$1:$J$26</definedName>
    <definedName name="_xlnm.Print_Area" localSheetId="0">EA!$A$1:$K$62</definedName>
    <definedName name="_xlnm.Print_Area" localSheetId="5">EAA!$A$1:$I$45</definedName>
    <definedName name="_xlnm.Print_Area" localSheetId="6">EADP!$A$1:$J$54</definedName>
    <definedName name="_xlnm.Print_Area" localSheetId="9">EAI!$A$1:$K$67</definedName>
    <definedName name="_xlnm.Print_Area" localSheetId="3">ECSF!$A$1:$K$64</definedName>
    <definedName name="_xlnm.Print_Area" localSheetId="8">EFE!$A$1:$Q$57</definedName>
    <definedName name="_xlnm.Print_Area" localSheetId="14">'End Neto'!$A$1:$J$33</definedName>
    <definedName name="_xlnm.Print_Area" localSheetId="1">ESF!$A$1:$L$75</definedName>
    <definedName name="_xlnm.Print_Area" localSheetId="2">'ESF DETALLADO'!$A$1:$N$114</definedName>
    <definedName name="_xlnm.Print_Area" localSheetId="7">EVHP!$A$1:$I$48</definedName>
    <definedName name="_xlnm.Print_Area" localSheetId="15">Int!$A$1:$C$35</definedName>
    <definedName name="_xlnm.Print_Area" localSheetId="16">'Post Fiscal'!$A$1:$E$35</definedName>
    <definedName name="_xlnm.Print_Titles" localSheetId="11">COG!$1:$9</definedName>
  </definedNames>
  <calcPr calcId="144525" calcMode="manual"/>
</workbook>
</file>

<file path=xl/calcChain.xml><?xml version="1.0" encoding="utf-8"?>
<calcChain xmlns="http://schemas.openxmlformats.org/spreadsheetml/2006/main">
  <c r="H36" i="19" l="1"/>
  <c r="I15" i="19"/>
  <c r="H15" i="19" s="1"/>
  <c r="I36" i="19"/>
  <c r="H23" i="12"/>
  <c r="I82" i="15"/>
  <c r="G37" i="15"/>
  <c r="H37" i="15"/>
  <c r="E15" i="19" l="1"/>
  <c r="E48" i="16"/>
  <c r="D48" i="16"/>
  <c r="E39" i="16"/>
  <c r="D39" i="16"/>
  <c r="G42" i="15"/>
  <c r="G36" i="15"/>
  <c r="E23" i="12"/>
  <c r="D82" i="15"/>
  <c r="E12" i="14"/>
  <c r="G35" i="15"/>
  <c r="G33" i="15"/>
  <c r="G32" i="15"/>
  <c r="G31" i="15"/>
  <c r="G30" i="15"/>
  <c r="G29" i="15"/>
  <c r="G27" i="15"/>
  <c r="G24" i="15"/>
  <c r="G20" i="15"/>
  <c r="G19" i="15"/>
  <c r="G15" i="15"/>
  <c r="G14" i="15"/>
  <c r="G13" i="15"/>
  <c r="G11" i="15"/>
  <c r="H42" i="15" l="1"/>
  <c r="H36" i="15"/>
  <c r="H35" i="15"/>
  <c r="H33" i="15"/>
  <c r="H32" i="15"/>
  <c r="H31" i="15"/>
  <c r="H30" i="15"/>
  <c r="H29" i="15"/>
  <c r="H27" i="15"/>
  <c r="H24" i="15"/>
  <c r="H20" i="15"/>
  <c r="H19" i="15"/>
  <c r="H16" i="15"/>
  <c r="H17" i="15"/>
  <c r="H15" i="15"/>
  <c r="H14" i="15"/>
  <c r="H13" i="15"/>
  <c r="H12" i="15"/>
  <c r="H11" i="15"/>
  <c r="E12" i="13" l="1"/>
  <c r="D12" i="13"/>
  <c r="D12" i="14" s="1"/>
  <c r="H49" i="12"/>
  <c r="G44" i="12"/>
  <c r="F49" i="12"/>
  <c r="I23" i="12"/>
  <c r="P48" i="10"/>
  <c r="S50" i="10"/>
  <c r="O48" i="10"/>
  <c r="R50" i="10"/>
  <c r="G48" i="10"/>
  <c r="E6" i="24"/>
  <c r="G35" i="10"/>
  <c r="G46" i="10"/>
  <c r="G30" i="10"/>
  <c r="G29" i="10"/>
  <c r="G28" i="10"/>
  <c r="G27" i="10" s="1"/>
  <c r="E11" i="24"/>
  <c r="E8" i="24"/>
  <c r="E9" i="24"/>
  <c r="E7" i="24"/>
  <c r="B46" i="24"/>
  <c r="G25" i="10"/>
  <c r="H48" i="10"/>
  <c r="G44" i="10"/>
  <c r="G24" i="10"/>
  <c r="G19" i="10"/>
  <c r="E10" i="24"/>
  <c r="E5" i="24"/>
  <c r="E4" i="24"/>
  <c r="E3" i="24"/>
  <c r="E37" i="7" l="1"/>
  <c r="F24" i="7"/>
  <c r="I44" i="9"/>
  <c r="H44" i="9"/>
  <c r="J99" i="25" l="1"/>
  <c r="J98" i="25"/>
  <c r="J94" i="25"/>
  <c r="J93" i="25"/>
  <c r="J92" i="25"/>
  <c r="J91" i="25"/>
  <c r="J90" i="25"/>
  <c r="J86" i="25"/>
  <c r="J85" i="25"/>
  <c r="J84" i="25"/>
  <c r="J74" i="25"/>
  <c r="J73" i="25"/>
  <c r="J72" i="25"/>
  <c r="J71" i="25"/>
  <c r="J70" i="25"/>
  <c r="J69" i="25"/>
  <c r="J35" i="25"/>
  <c r="J30" i="25"/>
  <c r="J27" i="25"/>
  <c r="J26" i="25"/>
  <c r="J25" i="25"/>
  <c r="J24" i="25"/>
  <c r="J23" i="25"/>
  <c r="J22" i="25"/>
  <c r="J19" i="25"/>
  <c r="J21" i="25"/>
  <c r="J20" i="25"/>
  <c r="D77" i="25"/>
  <c r="D76" i="25"/>
  <c r="D75" i="25"/>
  <c r="D74" i="25"/>
  <c r="D73" i="25"/>
  <c r="D72" i="25"/>
  <c r="D71" i="25"/>
  <c r="D70" i="25"/>
  <c r="D69" i="25"/>
  <c r="D61" i="25"/>
  <c r="D60" i="25"/>
  <c r="D59" i="25"/>
  <c r="D56" i="25"/>
  <c r="D55" i="25"/>
  <c r="D54" i="25"/>
  <c r="D50" i="25"/>
  <c r="D49" i="25"/>
  <c r="D48" i="25"/>
  <c r="D47" i="25"/>
  <c r="D46" i="25"/>
  <c r="D43" i="25"/>
  <c r="D42" i="25"/>
  <c r="D41" i="25"/>
  <c r="D40" i="25"/>
  <c r="D39" i="25"/>
  <c r="D36" i="25"/>
  <c r="D33" i="25"/>
  <c r="D32" i="25"/>
  <c r="D31" i="25"/>
  <c r="D30" i="25"/>
  <c r="D25" i="25"/>
  <c r="D24" i="25"/>
  <c r="D23" i="25"/>
  <c r="D22" i="25"/>
  <c r="D21" i="25"/>
  <c r="D20" i="25"/>
  <c r="D19" i="25"/>
  <c r="E18" i="25"/>
  <c r="I61" i="1"/>
  <c r="I60" i="1"/>
  <c r="I56" i="1"/>
  <c r="I55" i="1"/>
  <c r="I54" i="1"/>
  <c r="I53" i="1"/>
  <c r="I52" i="1"/>
  <c r="I48" i="1"/>
  <c r="I47" i="1"/>
  <c r="I46" i="1"/>
  <c r="I36" i="1"/>
  <c r="I35" i="1"/>
  <c r="I34" i="1"/>
  <c r="I33" i="1"/>
  <c r="I32" i="1"/>
  <c r="I31" i="1"/>
  <c r="I24" i="1"/>
  <c r="I23" i="1"/>
  <c r="I22" i="1"/>
  <c r="I21" i="1"/>
  <c r="I20" i="1"/>
  <c r="I19" i="1"/>
  <c r="I18" i="1"/>
  <c r="D39" i="1"/>
  <c r="D38" i="1"/>
  <c r="D37" i="1"/>
  <c r="D36" i="1"/>
  <c r="D35" i="1"/>
  <c r="D34" i="1"/>
  <c r="D33" i="1"/>
  <c r="D32" i="1"/>
  <c r="D31" i="1"/>
  <c r="D24" i="1"/>
  <c r="D23" i="1"/>
  <c r="D22" i="1"/>
  <c r="D21" i="1"/>
  <c r="D20" i="1"/>
  <c r="D19" i="1"/>
  <c r="D18" i="1"/>
  <c r="I49" i="5"/>
  <c r="I46" i="5"/>
  <c r="I45" i="5"/>
  <c r="I44" i="5"/>
  <c r="I43" i="5"/>
  <c r="I42" i="5"/>
  <c r="I41" i="5"/>
  <c r="I38" i="5"/>
  <c r="I37" i="5"/>
  <c r="I36" i="5"/>
  <c r="I35" i="5"/>
  <c r="I34" i="5"/>
  <c r="I31" i="5"/>
  <c r="I30" i="5"/>
  <c r="I29" i="5"/>
  <c r="I26" i="5"/>
  <c r="I25" i="5"/>
  <c r="I24" i="5"/>
  <c r="I23" i="5"/>
  <c r="I22" i="5"/>
  <c r="I21" i="5"/>
  <c r="I20" i="5"/>
  <c r="I19" i="5"/>
  <c r="I18" i="5"/>
  <c r="I15" i="5"/>
  <c r="I14" i="5"/>
  <c r="I13" i="5"/>
  <c r="D31" i="5"/>
  <c r="D30" i="5"/>
  <c r="D29" i="5"/>
  <c r="D28" i="5"/>
  <c r="D27" i="5"/>
  <c r="D24" i="5"/>
  <c r="D23" i="5"/>
  <c r="D20" i="5"/>
  <c r="D19" i="5"/>
  <c r="D18" i="5"/>
  <c r="D17" i="5"/>
  <c r="D16" i="5"/>
  <c r="D15" i="5"/>
  <c r="D14" i="5"/>
  <c r="D13" i="5"/>
  <c r="E15" i="25" l="1"/>
  <c r="J88" i="25"/>
  <c r="J76" i="25"/>
  <c r="K56" i="25"/>
  <c r="J56" i="25"/>
  <c r="K51" i="25"/>
  <c r="J51" i="25"/>
  <c r="K43" i="25"/>
  <c r="J43" i="25"/>
  <c r="K39" i="25"/>
  <c r="J39" i="25"/>
  <c r="K34" i="25"/>
  <c r="J34" i="25"/>
  <c r="K29" i="25"/>
  <c r="J29" i="25"/>
  <c r="K18" i="25"/>
  <c r="J18" i="25"/>
  <c r="E79" i="25"/>
  <c r="D79" i="25"/>
  <c r="E58" i="25"/>
  <c r="D58" i="25"/>
  <c r="E53" i="25"/>
  <c r="D53" i="25"/>
  <c r="E45" i="25"/>
  <c r="D45" i="25"/>
  <c r="E38" i="25"/>
  <c r="D38" i="25"/>
  <c r="E29" i="25"/>
  <c r="D29" i="25"/>
  <c r="D18" i="25"/>
  <c r="K96" i="25"/>
  <c r="J96" i="25"/>
  <c r="K82" i="25"/>
  <c r="J82" i="25"/>
  <c r="K76" i="25"/>
  <c r="J64" i="25" l="1"/>
  <c r="J78" i="25" s="1"/>
  <c r="E64" i="25"/>
  <c r="E81" i="25" s="1"/>
  <c r="K64" i="25"/>
  <c r="K78" i="25" s="1"/>
  <c r="D64" i="25"/>
  <c r="D81" i="25" s="1"/>
  <c r="J101" i="25"/>
  <c r="J103" i="25" l="1"/>
  <c r="F41" i="16"/>
  <c r="I41" i="16"/>
  <c r="F12" i="14"/>
  <c r="B16" i="24" l="1"/>
  <c r="D18" i="2"/>
  <c r="F43" i="12" l="1"/>
  <c r="F11" i="15" l="1"/>
  <c r="D22" i="13"/>
  <c r="F19" i="15" l="1"/>
  <c r="F20" i="15"/>
  <c r="F21" i="15"/>
  <c r="F22" i="15"/>
  <c r="F23" i="15"/>
  <c r="F24" i="15"/>
  <c r="F25" i="15"/>
  <c r="F26" i="15"/>
  <c r="F27" i="15"/>
  <c r="F29" i="15"/>
  <c r="F30" i="15"/>
  <c r="F31" i="15"/>
  <c r="F32" i="15"/>
  <c r="F33" i="15"/>
  <c r="F34" i="15"/>
  <c r="F35" i="15"/>
  <c r="F36" i="15"/>
  <c r="F37" i="15"/>
  <c r="F41" i="15"/>
  <c r="F42" i="15"/>
  <c r="F43" i="15"/>
  <c r="F44" i="15"/>
  <c r="F45" i="15"/>
  <c r="F46" i="15"/>
  <c r="F47" i="15"/>
  <c r="F50" i="15"/>
  <c r="F51" i="15"/>
  <c r="F52" i="15"/>
  <c r="F53" i="15"/>
  <c r="F54" i="15"/>
  <c r="F55" i="15"/>
  <c r="F56" i="15"/>
  <c r="F12" i="15"/>
  <c r="F13" i="15"/>
  <c r="F14" i="15"/>
  <c r="F15" i="15"/>
  <c r="F16" i="15"/>
  <c r="F17" i="15"/>
  <c r="E16" i="8" l="1"/>
  <c r="F16" i="8"/>
  <c r="K17" i="8"/>
  <c r="D18" i="8"/>
  <c r="G18" i="8" s="1"/>
  <c r="H18" i="8" l="1"/>
  <c r="G48" i="15"/>
  <c r="G38" i="15"/>
  <c r="G18" i="15"/>
  <c r="G10" i="15"/>
  <c r="I49" i="12"/>
  <c r="I12" i="15"/>
  <c r="I38" i="12" l="1"/>
  <c r="H38" i="12"/>
  <c r="F38" i="12"/>
  <c r="E38" i="12"/>
  <c r="J23" i="12"/>
  <c r="G23" i="12" l="1"/>
  <c r="E49" i="12"/>
  <c r="H58" i="15"/>
  <c r="H48" i="15"/>
  <c r="H38" i="15"/>
  <c r="H28" i="15"/>
  <c r="H18" i="15"/>
  <c r="H10" i="15"/>
  <c r="E22" i="5" l="1"/>
  <c r="E12" i="5"/>
  <c r="C27" i="20"/>
  <c r="C31" i="20" s="1"/>
  <c r="I35" i="19"/>
  <c r="H35" i="19"/>
  <c r="F35" i="19"/>
  <c r="E35" i="19"/>
  <c r="I30" i="19"/>
  <c r="H30" i="19"/>
  <c r="F30" i="19"/>
  <c r="E30" i="19"/>
  <c r="I27" i="19"/>
  <c r="H27" i="19"/>
  <c r="F27" i="19"/>
  <c r="E27" i="19"/>
  <c r="I23" i="19"/>
  <c r="H23" i="19"/>
  <c r="F23" i="19"/>
  <c r="E23" i="19"/>
  <c r="G39" i="19"/>
  <c r="J39" i="19" s="1"/>
  <c r="G38" i="19"/>
  <c r="J38" i="19" s="1"/>
  <c r="G37" i="19"/>
  <c r="J37" i="19" s="1"/>
  <c r="G36" i="19"/>
  <c r="J36" i="19" s="1"/>
  <c r="G34" i="19"/>
  <c r="J34" i="19" s="1"/>
  <c r="G33" i="19"/>
  <c r="J33" i="19" s="1"/>
  <c r="G32" i="19"/>
  <c r="J32" i="19" s="1"/>
  <c r="G31" i="19"/>
  <c r="J31" i="19" s="1"/>
  <c r="G29" i="19"/>
  <c r="J29" i="19" s="1"/>
  <c r="G28" i="19"/>
  <c r="J28" i="19" s="1"/>
  <c r="G26" i="19"/>
  <c r="J26" i="19" s="1"/>
  <c r="G25" i="19"/>
  <c r="J25" i="19" s="1"/>
  <c r="G24" i="19"/>
  <c r="J24" i="19" s="1"/>
  <c r="G22" i="19"/>
  <c r="J22" i="19" s="1"/>
  <c r="G21" i="19"/>
  <c r="J21" i="19" s="1"/>
  <c r="G20" i="19"/>
  <c r="J20" i="19" s="1"/>
  <c r="G19" i="19"/>
  <c r="J19" i="19" s="1"/>
  <c r="G18" i="19"/>
  <c r="J18" i="19" s="1"/>
  <c r="G17" i="19"/>
  <c r="J17" i="19" s="1"/>
  <c r="G16" i="19"/>
  <c r="J16" i="19" s="1"/>
  <c r="G15" i="19"/>
  <c r="J15" i="19" s="1"/>
  <c r="I14" i="19"/>
  <c r="H14" i="19"/>
  <c r="F14" i="19"/>
  <c r="E14" i="19"/>
  <c r="G13" i="19"/>
  <c r="J13" i="19" s="1"/>
  <c r="G12" i="19"/>
  <c r="J12" i="19" s="1"/>
  <c r="I11" i="19"/>
  <c r="H11" i="19"/>
  <c r="F11" i="19"/>
  <c r="E11" i="19"/>
  <c r="G11" i="19" s="1"/>
  <c r="J11" i="19" s="1"/>
  <c r="C33" i="18"/>
  <c r="B33" i="18"/>
  <c r="C18" i="18"/>
  <c r="C35" i="18" s="1"/>
  <c r="B18" i="18"/>
  <c r="B35" i="18" s="1"/>
  <c r="H29" i="17"/>
  <c r="H28" i="17"/>
  <c r="H27" i="17"/>
  <c r="H26" i="17"/>
  <c r="H25" i="17"/>
  <c r="H24" i="17"/>
  <c r="H23" i="17"/>
  <c r="F30" i="17"/>
  <c r="D30" i="17"/>
  <c r="H30" i="17" s="1"/>
  <c r="H18" i="17"/>
  <c r="H17" i="17"/>
  <c r="H16" i="17"/>
  <c r="H15" i="17"/>
  <c r="H14" i="17"/>
  <c r="H13" i="17"/>
  <c r="H12" i="17"/>
  <c r="H11" i="17"/>
  <c r="H10" i="17"/>
  <c r="F19" i="17"/>
  <c r="F32" i="17" s="1"/>
  <c r="D19" i="17"/>
  <c r="F46" i="16"/>
  <c r="I46" i="16" s="1"/>
  <c r="F45" i="16"/>
  <c r="I45" i="16" s="1"/>
  <c r="F44" i="16"/>
  <c r="I44" i="16" s="1"/>
  <c r="F43" i="16"/>
  <c r="I43" i="16" s="1"/>
  <c r="H42" i="16"/>
  <c r="G42" i="16"/>
  <c r="E42" i="16"/>
  <c r="D42" i="16"/>
  <c r="F40" i="16"/>
  <c r="I40" i="16" s="1"/>
  <c r="F39" i="16"/>
  <c r="F38" i="16"/>
  <c r="I38" i="16" s="1"/>
  <c r="F37" i="16"/>
  <c r="I37" i="16" s="1"/>
  <c r="F36" i="16"/>
  <c r="I36" i="16" s="1"/>
  <c r="F35" i="16"/>
  <c r="I35" i="16" s="1"/>
  <c r="F34" i="16"/>
  <c r="I34" i="16" s="1"/>
  <c r="F33" i="16"/>
  <c r="I33" i="16" s="1"/>
  <c r="F32" i="16"/>
  <c r="I32" i="16" s="1"/>
  <c r="E31" i="16"/>
  <c r="D31" i="16"/>
  <c r="F29" i="16"/>
  <c r="I29" i="16" s="1"/>
  <c r="F28" i="16"/>
  <c r="I28" i="16" s="1"/>
  <c r="F27" i="16"/>
  <c r="I27" i="16" s="1"/>
  <c r="F26" i="16"/>
  <c r="I26" i="16" s="1"/>
  <c r="F25" i="16"/>
  <c r="I25" i="16" s="1"/>
  <c r="F24" i="16"/>
  <c r="I24" i="16" s="1"/>
  <c r="F23" i="16"/>
  <c r="I23" i="16" s="1"/>
  <c r="H22" i="16"/>
  <c r="G22" i="16"/>
  <c r="E22" i="16"/>
  <c r="D22" i="16"/>
  <c r="F20" i="16"/>
  <c r="I20" i="16" s="1"/>
  <c r="F19" i="16"/>
  <c r="I19" i="16" s="1"/>
  <c r="F18" i="16"/>
  <c r="I18" i="16" s="1"/>
  <c r="F17" i="16"/>
  <c r="I17" i="16" s="1"/>
  <c r="F16" i="16"/>
  <c r="I16" i="16" s="1"/>
  <c r="F15" i="16"/>
  <c r="I15" i="16" s="1"/>
  <c r="F14" i="16"/>
  <c r="I14" i="16" s="1"/>
  <c r="F13" i="16"/>
  <c r="I13" i="16" s="1"/>
  <c r="H12" i="16"/>
  <c r="G12" i="16"/>
  <c r="E12" i="16"/>
  <c r="D12" i="16"/>
  <c r="H74" i="15"/>
  <c r="G74" i="15"/>
  <c r="E74" i="15"/>
  <c r="D74" i="15"/>
  <c r="H70" i="15"/>
  <c r="G70" i="15"/>
  <c r="E70" i="15"/>
  <c r="D70" i="15"/>
  <c r="H62" i="15"/>
  <c r="G62" i="15"/>
  <c r="E62" i="15"/>
  <c r="D62" i="15"/>
  <c r="G58" i="15"/>
  <c r="E58" i="15"/>
  <c r="D58" i="15"/>
  <c r="E48" i="15"/>
  <c r="D48" i="15"/>
  <c r="E38" i="15"/>
  <c r="D38" i="15"/>
  <c r="E28" i="15"/>
  <c r="D28" i="15"/>
  <c r="F81" i="15"/>
  <c r="I81" i="15" s="1"/>
  <c r="F80" i="15"/>
  <c r="I80" i="15" s="1"/>
  <c r="F79" i="15"/>
  <c r="I79" i="15" s="1"/>
  <c r="F78" i="15"/>
  <c r="I78" i="15" s="1"/>
  <c r="F77" i="15"/>
  <c r="I77" i="15" s="1"/>
  <c r="F76" i="15"/>
  <c r="I76" i="15" s="1"/>
  <c r="F75" i="15"/>
  <c r="I75" i="15" s="1"/>
  <c r="F73" i="15"/>
  <c r="I73" i="15" s="1"/>
  <c r="F72" i="15"/>
  <c r="I72" i="15" s="1"/>
  <c r="F71" i="15"/>
  <c r="I71" i="15" s="1"/>
  <c r="F69" i="15"/>
  <c r="I69" i="15" s="1"/>
  <c r="F68" i="15"/>
  <c r="I68" i="15" s="1"/>
  <c r="F67" i="15"/>
  <c r="I67" i="15" s="1"/>
  <c r="F66" i="15"/>
  <c r="I66" i="15" s="1"/>
  <c r="F65" i="15"/>
  <c r="I65" i="15" s="1"/>
  <c r="F64" i="15"/>
  <c r="I64" i="15" s="1"/>
  <c r="F63" i="15"/>
  <c r="I63" i="15" s="1"/>
  <c r="F61" i="15"/>
  <c r="I61" i="15" s="1"/>
  <c r="F60" i="15"/>
  <c r="I60" i="15" s="1"/>
  <c r="F59" i="15"/>
  <c r="I59" i="15" s="1"/>
  <c r="F57" i="15"/>
  <c r="I57" i="15" s="1"/>
  <c r="I56" i="15"/>
  <c r="I55" i="15"/>
  <c r="I54" i="15"/>
  <c r="I53" i="15"/>
  <c r="I52" i="15"/>
  <c r="I51" i="15"/>
  <c r="I50" i="15"/>
  <c r="F49" i="15"/>
  <c r="I49" i="15" s="1"/>
  <c r="I47" i="15"/>
  <c r="I46" i="15"/>
  <c r="I45" i="15"/>
  <c r="I44" i="15"/>
  <c r="I43" i="15"/>
  <c r="I42" i="15"/>
  <c r="I41" i="15"/>
  <c r="F40" i="15"/>
  <c r="I40" i="15" s="1"/>
  <c r="F39" i="15"/>
  <c r="I39" i="15" s="1"/>
  <c r="I37" i="15"/>
  <c r="I35" i="15"/>
  <c r="I34" i="15"/>
  <c r="I33" i="15"/>
  <c r="I32" i="15"/>
  <c r="I31" i="15"/>
  <c r="I30" i="15"/>
  <c r="I29" i="15"/>
  <c r="I27" i="15"/>
  <c r="I26" i="15"/>
  <c r="I25" i="15"/>
  <c r="I24" i="15"/>
  <c r="I23" i="15"/>
  <c r="I22" i="15"/>
  <c r="I21" i="15"/>
  <c r="I20" i="15"/>
  <c r="I19" i="15"/>
  <c r="E18" i="15"/>
  <c r="D18" i="15"/>
  <c r="I17" i="15"/>
  <c r="I16" i="15"/>
  <c r="I15" i="15"/>
  <c r="I14" i="15"/>
  <c r="I13" i="15"/>
  <c r="I11" i="15"/>
  <c r="E10" i="15"/>
  <c r="D10" i="15"/>
  <c r="F16" i="14"/>
  <c r="I16" i="14" s="1"/>
  <c r="F14" i="14"/>
  <c r="I14" i="14" s="1"/>
  <c r="E18" i="14"/>
  <c r="D18" i="14"/>
  <c r="F20" i="13"/>
  <c r="I20" i="13" s="1"/>
  <c r="F19" i="13"/>
  <c r="I19" i="13" s="1"/>
  <c r="F18" i="13"/>
  <c r="I18" i="13"/>
  <c r="F17" i="13"/>
  <c r="I17" i="13"/>
  <c r="F16" i="13"/>
  <c r="I16" i="13" s="1"/>
  <c r="F15" i="13"/>
  <c r="I15" i="13" s="1"/>
  <c r="F14" i="13"/>
  <c r="I14" i="13" s="1"/>
  <c r="F13" i="13"/>
  <c r="I13" i="13" s="1"/>
  <c r="J52" i="12"/>
  <c r="J49" i="12"/>
  <c r="J48" i="12"/>
  <c r="J47" i="12"/>
  <c r="J44" i="12"/>
  <c r="J42" i="12"/>
  <c r="J41" i="12"/>
  <c r="J39" i="12"/>
  <c r="J38" i="12"/>
  <c r="J36" i="12"/>
  <c r="J35" i="12"/>
  <c r="J34" i="12"/>
  <c r="G52" i="12"/>
  <c r="G51" i="12" s="1"/>
  <c r="G49" i="12"/>
  <c r="G48" i="12"/>
  <c r="G47" i="12"/>
  <c r="G35" i="12"/>
  <c r="G36" i="12"/>
  <c r="G39" i="12"/>
  <c r="G41" i="12"/>
  <c r="G42" i="12"/>
  <c r="G43" i="12"/>
  <c r="I43" i="12" s="1"/>
  <c r="J43" i="12" s="1"/>
  <c r="G34" i="12"/>
  <c r="I51" i="12"/>
  <c r="E27" i="20" s="1"/>
  <c r="I46" i="12"/>
  <c r="E9" i="20" s="1"/>
  <c r="I40" i="12"/>
  <c r="I37" i="12"/>
  <c r="H51" i="12"/>
  <c r="D27" i="20" s="1"/>
  <c r="D31" i="20" s="1"/>
  <c r="H46" i="12"/>
  <c r="H40" i="12"/>
  <c r="H37" i="12"/>
  <c r="F51" i="12"/>
  <c r="F46" i="12"/>
  <c r="F40" i="12"/>
  <c r="F37" i="12"/>
  <c r="E51" i="12"/>
  <c r="E46" i="12"/>
  <c r="E40" i="12"/>
  <c r="E37" i="12"/>
  <c r="G37" i="12" s="1"/>
  <c r="J24" i="12"/>
  <c r="J22" i="12"/>
  <c r="J21" i="12"/>
  <c r="J20" i="12"/>
  <c r="J19" i="12"/>
  <c r="J17" i="12"/>
  <c r="J16" i="12"/>
  <c r="J14" i="12"/>
  <c r="J13" i="12"/>
  <c r="J12" i="12"/>
  <c r="J11" i="12"/>
  <c r="G24" i="12"/>
  <c r="G22" i="12"/>
  <c r="G21" i="12"/>
  <c r="G20" i="12"/>
  <c r="G19" i="12"/>
  <c r="G17" i="12"/>
  <c r="G14" i="12"/>
  <c r="G13" i="12"/>
  <c r="G12" i="12"/>
  <c r="G11" i="12"/>
  <c r="I18" i="12"/>
  <c r="H18" i="12"/>
  <c r="F18" i="12"/>
  <c r="E18" i="12"/>
  <c r="G18" i="12" s="1"/>
  <c r="J15" i="12"/>
  <c r="H33" i="12"/>
  <c r="D32" i="17"/>
  <c r="J51" i="12"/>
  <c r="F74" i="15"/>
  <c r="E23" i="7"/>
  <c r="E36" i="7" s="1"/>
  <c r="H36" i="7" s="1"/>
  <c r="I29" i="2"/>
  <c r="E148" i="3" s="1"/>
  <c r="D36" i="8"/>
  <c r="G36" i="8" s="1"/>
  <c r="D35" i="8"/>
  <c r="G35" i="8" s="1"/>
  <c r="D34" i="8"/>
  <c r="G34" i="8" s="1"/>
  <c r="D33" i="8"/>
  <c r="G33" i="8" s="1"/>
  <c r="D32" i="8"/>
  <c r="G32" i="8" s="1"/>
  <c r="D31" i="8"/>
  <c r="G31" i="8" s="1"/>
  <c r="D30" i="8"/>
  <c r="G30" i="8" s="1"/>
  <c r="H30" i="8" s="1"/>
  <c r="D29" i="8"/>
  <c r="G29" i="8" s="1"/>
  <c r="D28" i="8"/>
  <c r="G28" i="8" s="1"/>
  <c r="D24" i="8"/>
  <c r="G24" i="8" s="1"/>
  <c r="D19" i="8"/>
  <c r="G19" i="8" s="1"/>
  <c r="H19" i="8" s="1"/>
  <c r="D20" i="8"/>
  <c r="G20" i="8" s="1"/>
  <c r="D21" i="8"/>
  <c r="D22" i="8"/>
  <c r="G22" i="8" s="1"/>
  <c r="D23" i="8"/>
  <c r="G23" i="8" s="1"/>
  <c r="P34" i="10"/>
  <c r="O35" i="10"/>
  <c r="O34" i="10" s="1"/>
  <c r="P28" i="10"/>
  <c r="O29" i="10"/>
  <c r="O28" i="10" s="1"/>
  <c r="H27" i="10"/>
  <c r="P19" i="10"/>
  <c r="O19" i="10"/>
  <c r="P14" i="10"/>
  <c r="O14" i="10"/>
  <c r="H14" i="10"/>
  <c r="G14" i="10"/>
  <c r="I36" i="9"/>
  <c r="H36" i="9"/>
  <c r="I31" i="9"/>
  <c r="H31" i="9"/>
  <c r="H42" i="9" s="1"/>
  <c r="I22" i="9"/>
  <c r="H22" i="9"/>
  <c r="I17" i="9"/>
  <c r="H17" i="9"/>
  <c r="F26" i="8"/>
  <c r="F14" i="8" s="1"/>
  <c r="E26" i="8"/>
  <c r="G21" i="8"/>
  <c r="H21" i="8" s="1"/>
  <c r="H38" i="7"/>
  <c r="H37" i="7"/>
  <c r="G34" i="7"/>
  <c r="D34" i="7"/>
  <c r="H32" i="7"/>
  <c r="H31" i="7"/>
  <c r="H30" i="7"/>
  <c r="G29" i="7"/>
  <c r="F29" i="7"/>
  <c r="E29" i="7"/>
  <c r="D29" i="7"/>
  <c r="H25" i="7"/>
  <c r="H24" i="7"/>
  <c r="G21" i="7"/>
  <c r="D21" i="7"/>
  <c r="H19" i="7"/>
  <c r="H18" i="7"/>
  <c r="H17" i="7"/>
  <c r="G16" i="7"/>
  <c r="F16" i="7"/>
  <c r="E16" i="7"/>
  <c r="D16" i="7"/>
  <c r="H14" i="7"/>
  <c r="J48" i="5"/>
  <c r="I48" i="5"/>
  <c r="J40" i="5"/>
  <c r="I40" i="5"/>
  <c r="J33" i="5"/>
  <c r="I33" i="5"/>
  <c r="J28" i="5"/>
  <c r="I28" i="5"/>
  <c r="E26" i="5"/>
  <c r="E33" i="5" s="1"/>
  <c r="D26" i="5"/>
  <c r="D22" i="5"/>
  <c r="J17" i="5"/>
  <c r="I17" i="5"/>
  <c r="J12" i="5"/>
  <c r="I12" i="5"/>
  <c r="D12" i="5"/>
  <c r="E120" i="3"/>
  <c r="I18" i="2"/>
  <c r="J18" i="2" s="1"/>
  <c r="E189" i="3" s="1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I55" i="2"/>
  <c r="J55" i="2" s="1"/>
  <c r="E217" i="3" s="1"/>
  <c r="I54" i="2"/>
  <c r="E166" i="3" s="1"/>
  <c r="I47" i="2"/>
  <c r="E161" i="3" s="1"/>
  <c r="I48" i="2"/>
  <c r="E162" i="3" s="1"/>
  <c r="I49" i="2"/>
  <c r="J49" i="2" s="1"/>
  <c r="E213" i="3" s="1"/>
  <c r="I50" i="2"/>
  <c r="J50" i="2" s="1"/>
  <c r="E214" i="3" s="1"/>
  <c r="I41" i="2"/>
  <c r="J41" i="2" s="1"/>
  <c r="I42" i="2"/>
  <c r="J42" i="2" s="1"/>
  <c r="E208" i="3" s="1"/>
  <c r="I40" i="2"/>
  <c r="E156" i="3" s="1"/>
  <c r="I30" i="2"/>
  <c r="J30" i="2" s="1"/>
  <c r="I31" i="2"/>
  <c r="E150" i="3" s="1"/>
  <c r="I32" i="2"/>
  <c r="J32" i="2" s="1"/>
  <c r="E201" i="3" s="1"/>
  <c r="I33" i="2"/>
  <c r="J33" i="2" s="1"/>
  <c r="E202" i="3" s="1"/>
  <c r="I34" i="2"/>
  <c r="E153" i="3" s="1"/>
  <c r="I19" i="2"/>
  <c r="J19" i="2" s="1"/>
  <c r="I20" i="2"/>
  <c r="J20" i="2" s="1"/>
  <c r="E191" i="3" s="1"/>
  <c r="I21" i="2"/>
  <c r="E142" i="3" s="1"/>
  <c r="I22" i="2"/>
  <c r="J22" i="2" s="1"/>
  <c r="E193" i="3" s="1"/>
  <c r="I23" i="2"/>
  <c r="J23" i="2" s="1"/>
  <c r="E194" i="3" s="1"/>
  <c r="I24" i="2"/>
  <c r="J24" i="2" s="1"/>
  <c r="E195" i="3" s="1"/>
  <c r="I25" i="2"/>
  <c r="E146" i="3" s="1"/>
  <c r="J34" i="2"/>
  <c r="E203" i="3" s="1"/>
  <c r="D29" i="2"/>
  <c r="E129" i="3" s="1"/>
  <c r="D30" i="2"/>
  <c r="E130" i="3" s="1"/>
  <c r="D31" i="2"/>
  <c r="E131" i="3" s="1"/>
  <c r="D32" i="2"/>
  <c r="E32" i="2" s="1"/>
  <c r="E182" i="3" s="1"/>
  <c r="D33" i="2"/>
  <c r="E133" i="3" s="1"/>
  <c r="D34" i="2"/>
  <c r="E34" i="2" s="1"/>
  <c r="E184" i="3" s="1"/>
  <c r="D35" i="2"/>
  <c r="E135" i="3" s="1"/>
  <c r="D36" i="2"/>
  <c r="E36" i="2" s="1"/>
  <c r="E186" i="3" s="1"/>
  <c r="D28" i="2"/>
  <c r="E28" i="2" s="1"/>
  <c r="E178" i="3" s="1"/>
  <c r="D19" i="2"/>
  <c r="E19" i="2" s="1"/>
  <c r="D20" i="2"/>
  <c r="E20" i="2" s="1"/>
  <c r="E172" i="3" s="1"/>
  <c r="D21" i="2"/>
  <c r="E21" i="2" s="1"/>
  <c r="E173" i="3" s="1"/>
  <c r="D22" i="2"/>
  <c r="E124" i="3" s="1"/>
  <c r="D23" i="2"/>
  <c r="E23" i="2" s="1"/>
  <c r="E175" i="3" s="1"/>
  <c r="D24" i="2"/>
  <c r="E24" i="2" s="1"/>
  <c r="E176" i="3" s="1"/>
  <c r="J58" i="1"/>
  <c r="E105" i="3" s="1"/>
  <c r="I58" i="1"/>
  <c r="E53" i="3" s="1"/>
  <c r="J44" i="1"/>
  <c r="E95" i="3" s="1"/>
  <c r="I44" i="1"/>
  <c r="E43" i="3" s="1"/>
  <c r="E41" i="1"/>
  <c r="E76" i="3" s="1"/>
  <c r="D41" i="1"/>
  <c r="E24" i="3" s="1"/>
  <c r="J38" i="1"/>
  <c r="E93" i="3" s="1"/>
  <c r="I38" i="1"/>
  <c r="E41" i="3" s="1"/>
  <c r="J27" i="1"/>
  <c r="I27" i="1"/>
  <c r="E34" i="3" s="1"/>
  <c r="E26" i="1"/>
  <c r="E66" i="3" s="1"/>
  <c r="D26" i="1"/>
  <c r="E14" i="3" s="1"/>
  <c r="H16" i="7"/>
  <c r="I42" i="9"/>
  <c r="I28" i="9"/>
  <c r="D27" i="7"/>
  <c r="D40" i="7" s="1"/>
  <c r="P23" i="10"/>
  <c r="E34" i="7"/>
  <c r="E21" i="7"/>
  <c r="E27" i="7" s="1"/>
  <c r="H23" i="7"/>
  <c r="E167" i="3" l="1"/>
  <c r="J54" i="2"/>
  <c r="I52" i="2"/>
  <c r="E165" i="3" s="1"/>
  <c r="I38" i="2"/>
  <c r="E155" i="3" s="1"/>
  <c r="J31" i="2"/>
  <c r="E200" i="3" s="1"/>
  <c r="J40" i="2"/>
  <c r="E206" i="3" s="1"/>
  <c r="E158" i="3"/>
  <c r="E157" i="3"/>
  <c r="E151" i="3"/>
  <c r="E141" i="3"/>
  <c r="E126" i="3"/>
  <c r="K20" i="8"/>
  <c r="H20" i="8"/>
  <c r="I27" i="2"/>
  <c r="E147" i="3" s="1"/>
  <c r="E163" i="3"/>
  <c r="J29" i="2"/>
  <c r="E198" i="3" s="1"/>
  <c r="E144" i="3"/>
  <c r="J52" i="2"/>
  <c r="E215" i="3" s="1"/>
  <c r="D26" i="8"/>
  <c r="G26" i="8" s="1"/>
  <c r="H26" i="8" s="1"/>
  <c r="E35" i="2"/>
  <c r="E185" i="3" s="1"/>
  <c r="F12" i="16"/>
  <c r="F41" i="19"/>
  <c r="H82" i="15"/>
  <c r="I74" i="15"/>
  <c r="D9" i="20"/>
  <c r="D8" i="20"/>
  <c r="F70" i="15"/>
  <c r="I70" i="15" s="1"/>
  <c r="E139" i="3"/>
  <c r="E31" i="2"/>
  <c r="E181" i="3" s="1"/>
  <c r="J51" i="5"/>
  <c r="J53" i="5" s="1"/>
  <c r="E128" i="3"/>
  <c r="E164" i="3"/>
  <c r="E22" i="2"/>
  <c r="E174" i="3" s="1"/>
  <c r="E33" i="2"/>
  <c r="E183" i="3" s="1"/>
  <c r="P40" i="10"/>
  <c r="F42" i="16"/>
  <c r="I42" i="16" s="1"/>
  <c r="F18" i="14"/>
  <c r="E30" i="2"/>
  <c r="E180" i="3" s="1"/>
  <c r="J25" i="2"/>
  <c r="E196" i="3" s="1"/>
  <c r="I46" i="9"/>
  <c r="E152" i="3"/>
  <c r="J40" i="1"/>
  <c r="E94" i="3" s="1"/>
  <c r="E134" i="3"/>
  <c r="G27" i="7"/>
  <c r="G40" i="7" s="1"/>
  <c r="E14" i="8"/>
  <c r="F26" i="12"/>
  <c r="H26" i="12"/>
  <c r="F62" i="15"/>
  <c r="I62" i="15" s="1"/>
  <c r="G23" i="19"/>
  <c r="J23" i="19" s="1"/>
  <c r="G27" i="19"/>
  <c r="J27" i="19" s="1"/>
  <c r="G30" i="19"/>
  <c r="J30" i="19" s="1"/>
  <c r="O23" i="10"/>
  <c r="O40" i="10"/>
  <c r="F48" i="15"/>
  <c r="I48" i="15" s="1"/>
  <c r="H36" i="8"/>
  <c r="K36" i="8"/>
  <c r="H24" i="8"/>
  <c r="K24" i="8"/>
  <c r="H35" i="8"/>
  <c r="K35" i="8"/>
  <c r="I12" i="16"/>
  <c r="G40" i="12"/>
  <c r="I41" i="19"/>
  <c r="G33" i="12"/>
  <c r="H29" i="7"/>
  <c r="I26" i="12"/>
  <c r="F58" i="15"/>
  <c r="I58" i="15" s="1"/>
  <c r="F22" i="16"/>
  <c r="I22" i="16" s="1"/>
  <c r="G26" i="12"/>
  <c r="G38" i="12"/>
  <c r="F10" i="15"/>
  <c r="E82" i="15"/>
  <c r="F18" i="15"/>
  <c r="I18" i="15" s="1"/>
  <c r="H41" i="19"/>
  <c r="E41" i="19"/>
  <c r="J37" i="12"/>
  <c r="E33" i="12"/>
  <c r="D33" i="5"/>
  <c r="H31" i="8"/>
  <c r="G35" i="19"/>
  <c r="J35" i="19" s="1"/>
  <c r="F28" i="15"/>
  <c r="F54" i="12"/>
  <c r="E22" i="13" s="1"/>
  <c r="J40" i="12"/>
  <c r="J18" i="12"/>
  <c r="J26" i="12" s="1"/>
  <c r="D7" i="20"/>
  <c r="I40" i="1"/>
  <c r="E42" i="3" s="1"/>
  <c r="D43" i="1"/>
  <c r="E25" i="3" s="1"/>
  <c r="E18" i="2"/>
  <c r="E170" i="3" s="1"/>
  <c r="D16" i="2"/>
  <c r="E119" i="3" s="1"/>
  <c r="E86" i="3"/>
  <c r="E125" i="3"/>
  <c r="E29" i="2"/>
  <c r="E179" i="3" s="1"/>
  <c r="H28" i="9"/>
  <c r="H46" i="9" s="1"/>
  <c r="H19" i="17"/>
  <c r="H32" i="17" s="1"/>
  <c r="K19" i="8"/>
  <c r="F33" i="12"/>
  <c r="H54" i="12"/>
  <c r="I54" i="12"/>
  <c r="E31" i="20" s="1"/>
  <c r="F38" i="15"/>
  <c r="E122" i="3"/>
  <c r="E54" i="12"/>
  <c r="F31" i="16"/>
  <c r="G14" i="19"/>
  <c r="I51" i="5"/>
  <c r="E26" i="12"/>
  <c r="I33" i="12"/>
  <c r="G46" i="12"/>
  <c r="G54" i="12" s="1"/>
  <c r="E43" i="1"/>
  <c r="E77" i="3" s="1"/>
  <c r="J46" i="12"/>
  <c r="C9" i="20"/>
  <c r="P43" i="10"/>
  <c r="O47" i="10" s="1"/>
  <c r="O53" i="10" s="1"/>
  <c r="H22" i="8"/>
  <c r="K22" i="8"/>
  <c r="K29" i="8"/>
  <c r="H29" i="8"/>
  <c r="K33" i="8"/>
  <c r="H33" i="8"/>
  <c r="E171" i="3"/>
  <c r="E190" i="3"/>
  <c r="E199" i="3"/>
  <c r="J27" i="2"/>
  <c r="E197" i="3" s="1"/>
  <c r="E207" i="3"/>
  <c r="J38" i="2"/>
  <c r="H23" i="8"/>
  <c r="K23" i="8"/>
  <c r="K28" i="8"/>
  <c r="H28" i="8"/>
  <c r="H32" i="8"/>
  <c r="K32" i="8"/>
  <c r="K34" i="8"/>
  <c r="H34" i="8"/>
  <c r="E40" i="7"/>
  <c r="E216" i="3"/>
  <c r="J21" i="2"/>
  <c r="E192" i="3" s="1"/>
  <c r="E143" i="3"/>
  <c r="E140" i="3"/>
  <c r="E123" i="3"/>
  <c r="I16" i="2"/>
  <c r="K30" i="8"/>
  <c r="D16" i="8"/>
  <c r="G16" i="8" s="1"/>
  <c r="D26" i="2"/>
  <c r="J47" i="2"/>
  <c r="E211" i="3" s="1"/>
  <c r="K21" i="8"/>
  <c r="E149" i="3"/>
  <c r="E136" i="3"/>
  <c r="E121" i="3"/>
  <c r="E132" i="3"/>
  <c r="E145" i="3"/>
  <c r="J48" i="2"/>
  <c r="E212" i="3" s="1"/>
  <c r="H39" i="16" l="1"/>
  <c r="H31" i="16" s="1"/>
  <c r="H48" i="16" s="1"/>
  <c r="H12" i="14"/>
  <c r="H18" i="14" s="1"/>
  <c r="H12" i="13"/>
  <c r="G12" i="13" s="1"/>
  <c r="F82" i="15"/>
  <c r="I10" i="15"/>
  <c r="J50" i="1"/>
  <c r="E99" i="3" s="1"/>
  <c r="K88" i="25"/>
  <c r="K101" i="25" s="1"/>
  <c r="K103" i="25" s="1"/>
  <c r="E8" i="20"/>
  <c r="E7" i="20" s="1"/>
  <c r="C8" i="20"/>
  <c r="C7" i="20"/>
  <c r="E16" i="2"/>
  <c r="O43" i="10"/>
  <c r="E26" i="2"/>
  <c r="E177" i="3" s="1"/>
  <c r="I53" i="5"/>
  <c r="J33" i="12"/>
  <c r="J54" i="12" s="1"/>
  <c r="F48" i="16"/>
  <c r="G41" i="19"/>
  <c r="I38" i="15"/>
  <c r="F12" i="13"/>
  <c r="C13" i="20"/>
  <c r="C11" i="20" s="1"/>
  <c r="C15" i="20" s="1"/>
  <c r="C19" i="20" s="1"/>
  <c r="C23" i="20" s="1"/>
  <c r="J14" i="19"/>
  <c r="J41" i="19" s="1"/>
  <c r="E127" i="3"/>
  <c r="D14" i="2"/>
  <c r="E118" i="3" s="1"/>
  <c r="D14" i="8"/>
  <c r="I14" i="2"/>
  <c r="E137" i="3" s="1"/>
  <c r="E138" i="3"/>
  <c r="E205" i="3"/>
  <c r="J16" i="2"/>
  <c r="G12" i="14" l="1"/>
  <c r="G22" i="13"/>
  <c r="I12" i="13"/>
  <c r="I22" i="13" s="1"/>
  <c r="E14" i="2"/>
  <c r="E168" i="3" s="1"/>
  <c r="F22" i="7"/>
  <c r="H22" i="7" s="1"/>
  <c r="E100" i="3"/>
  <c r="M52" i="1"/>
  <c r="M53" i="1" s="1"/>
  <c r="E169" i="3"/>
  <c r="J63" i="1"/>
  <c r="E108" i="3" s="1"/>
  <c r="F35" i="7"/>
  <c r="E48" i="3"/>
  <c r="I46" i="2"/>
  <c r="E160" i="3" s="1"/>
  <c r="I50" i="1"/>
  <c r="I63" i="1" s="1"/>
  <c r="D21" i="14"/>
  <c r="H22" i="13"/>
  <c r="F22" i="13"/>
  <c r="J14" i="2"/>
  <c r="E187" i="3" s="1"/>
  <c r="E188" i="3"/>
  <c r="H16" i="8"/>
  <c r="H14" i="8" s="1"/>
  <c r="G14" i="8"/>
  <c r="D13" i="20" l="1"/>
  <c r="D11" i="20" s="1"/>
  <c r="D15" i="20" s="1"/>
  <c r="D19" i="20" s="1"/>
  <c r="D23" i="20" s="1"/>
  <c r="H43" i="19"/>
  <c r="I12" i="14"/>
  <c r="I18" i="14" s="1"/>
  <c r="G18" i="14"/>
  <c r="F21" i="7"/>
  <c r="H21" i="7" s="1"/>
  <c r="J65" i="1"/>
  <c r="E109" i="3" s="1"/>
  <c r="I44" i="2"/>
  <c r="I36" i="2" s="1"/>
  <c r="E154" i="3" s="1"/>
  <c r="J46" i="2"/>
  <c r="E210" i="3" s="1"/>
  <c r="H35" i="7"/>
  <c r="F34" i="7"/>
  <c r="E13" i="20"/>
  <c r="E11" i="20" s="1"/>
  <c r="E15" i="20" s="1"/>
  <c r="E19" i="20" s="1"/>
  <c r="E23" i="20" s="1"/>
  <c r="I43" i="19"/>
  <c r="E47" i="3"/>
  <c r="I65" i="1"/>
  <c r="E57" i="3" s="1"/>
  <c r="E56" i="3"/>
  <c r="F27" i="7" l="1"/>
  <c r="H27" i="7" s="1"/>
  <c r="K27" i="7" s="1"/>
  <c r="J44" i="2"/>
  <c r="E209" i="3" s="1"/>
  <c r="E159" i="3"/>
  <c r="H34" i="7"/>
  <c r="F40" i="7"/>
  <c r="H40" i="7" s="1"/>
  <c r="K40" i="7" s="1"/>
  <c r="J36" i="2" l="1"/>
  <c r="E204" i="3" s="1"/>
  <c r="I36" i="15"/>
  <c r="G28" i="15"/>
  <c r="G82" i="15" s="1"/>
  <c r="G39" i="16" s="1"/>
  <c r="I39" i="16" l="1"/>
  <c r="I31" i="16" s="1"/>
  <c r="I48" i="16" s="1"/>
  <c r="G31" i="16"/>
  <c r="G48" i="16" s="1"/>
  <c r="I28" i="15"/>
</calcChain>
</file>

<file path=xl/comments1.xml><?xml version="1.0" encoding="utf-8"?>
<comments xmlns="http://schemas.openxmlformats.org/spreadsheetml/2006/main">
  <authors>
    <author>FOMIX</author>
  </authors>
  <commentList>
    <comment ref="G11" authorId="0">
      <text>
        <r>
          <rPr>
            <b/>
            <sz val="9"/>
            <color indexed="81"/>
            <rFont val="Tahoma"/>
            <family val="2"/>
          </rPr>
          <t>FOMIX:</t>
        </r>
        <r>
          <rPr>
            <sz val="9"/>
            <color indexed="81"/>
            <rFont val="Tahoma"/>
            <family val="2"/>
          </rPr>
          <t xml:space="preserve">
ESTE ANEXO ESTA DIFERENTE AL DEL SISTEMA, VERIFICAR SI ESTA BIEN EL LLENADO</t>
        </r>
      </text>
    </comment>
  </commentList>
</comments>
</file>

<file path=xl/sharedStrings.xml><?xml version="1.0" encoding="utf-8"?>
<sst xmlns="http://schemas.openxmlformats.org/spreadsheetml/2006/main" count="5040" uniqueCount="2284">
  <si>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</si>
  <si>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</si>
  <si>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</si>
  <si>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</si>
  <si>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</si>
  <si>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</si>
  <si>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</si>
  <si>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</si>
  <si>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</si>
  <si>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</si>
  <si>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</si>
  <si>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</si>
  <si>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</si>
  <si>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</si>
  <si>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</si>
  <si>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</si>
  <si>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</si>
  <si>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</si>
  <si>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</si>
  <si>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</si>
  <si>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</si>
  <si>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</si>
  <si>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</si>
  <si>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</si>
  <si>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</si>
  <si>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</si>
  <si>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</si>
  <si>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</si>
  <si>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</si>
  <si>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</si>
  <si>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</si>
  <si>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</si>
  <si>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</si>
  <si>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</si>
  <si>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</si>
  <si>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</si>
  <si>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</si>
  <si>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</si>
  <si>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</si>
  <si>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</si>
  <si>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</si>
  <si>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</si>
  <si>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</si>
  <si>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</si>
  <si>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</si>
  <si>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</si>
  <si>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</si>
  <si>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</si>
  <si>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</si>
  <si>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</si>
  <si>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</si>
  <si>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</si>
  <si>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</si>
  <si>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</si>
  <si>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</si>
  <si>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</si>
  <si>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</si>
  <si>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</si>
  <si>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</si>
  <si>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</si>
  <si>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</si>
  <si>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</si>
  <si>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</si>
  <si>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</si>
  <si>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</si>
  <si>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</si>
  <si>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</si>
  <si>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</si>
  <si>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</si>
  <si>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</si>
  <si>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</si>
  <si>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</si>
  <si>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</si>
  <si>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</si>
  <si>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</si>
  <si>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</si>
  <si>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</si>
  <si>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</si>
  <si>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</si>
  <si>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¡ERROR!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</si>
  <si>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</si>
  <si>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</si>
  <si>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</si>
  <si>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</si>
  <si>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</si>
  <si>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</si>
  <si>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</si>
  <si>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</si>
  <si>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</si>
  <si>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</si>
  <si>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</si>
  <si>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</si>
  <si>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</si>
  <si>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</si>
  <si>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</si>
  <si>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</si>
  <si>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</si>
  <si>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</si>
  <si>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</si>
  <si>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</si>
  <si>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</si>
  <si>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</si>
  <si>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</si>
  <si>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</si>
  <si>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</si>
  <si>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</si>
  <si>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</si>
  <si>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</si>
  <si>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</si>
  <si>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</si>
  <si>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</si>
  <si>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</si>
  <si>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</si>
  <si>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</si>
  <si>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</si>
  <si>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</si>
  <si>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</si>
  <si>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</si>
  <si>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</si>
  <si>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</si>
  <si>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</si>
  <si>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</si>
  <si>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</si>
  <si>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</si>
  <si>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</si>
  <si>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</si>
  <si>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</si>
  <si>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</si>
  <si>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</si>
  <si>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</si>
  <si>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</si>
  <si>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</si>
  <si>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</si>
  <si>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</si>
  <si>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</si>
  <si>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</si>
  <si>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</si>
  <si>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</si>
  <si>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</si>
  <si>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</si>
  <si>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</si>
  <si>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</si>
  <si>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</si>
  <si>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</si>
  <si>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</si>
  <si>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</si>
  <si>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</si>
  <si>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</si>
  <si>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</si>
  <si>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</si>
  <si>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</si>
  <si>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</si>
  <si>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</si>
  <si>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</si>
  <si>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</si>
  <si>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</si>
  <si>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</si>
  <si>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</si>
  <si>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</si>
  <si>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</si>
  <si>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</si>
  <si>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</si>
  <si>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</si>
  <si>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</si>
  <si>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</si>
  <si>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</si>
  <si>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</si>
  <si>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</si>
  <si>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</si>
  <si>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</si>
  <si>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</si>
  <si>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</si>
  <si>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</si>
  <si>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</si>
  <si>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</si>
  <si>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</si>
  <si>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</si>
  <si>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</si>
  <si>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</si>
  <si>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</si>
  <si>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</si>
  <si>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</si>
  <si>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</si>
  <si>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</si>
  <si>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</si>
  <si>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</si>
  <si>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</si>
  <si>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</si>
  <si>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</si>
  <si>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</si>
  <si>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</si>
  <si>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</si>
  <si>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Total del  Pasivo</t>
  </si>
  <si>
    <t>Total del Activo</t>
  </si>
  <si>
    <t>Total del  Pasivo y Hacienda Pública / Patrimonio</t>
  </si>
  <si>
    <t>Efectivo y Equivalente al Efectivo al Inicio del Ejericio</t>
  </si>
  <si>
    <t>Efectivo y Equivalente al Efectivo al Final del Ejericio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</si>
  <si>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</si>
  <si>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</si>
  <si>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</si>
  <si>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</si>
  <si>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</si>
  <si>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</si>
  <si>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</si>
  <si>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</si>
  <si>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</si>
  <si>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</si>
  <si>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</si>
  <si>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</si>
  <si>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</si>
  <si>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</si>
  <si>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</si>
  <si>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</si>
  <si>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</si>
  <si>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</si>
  <si>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</si>
  <si>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</si>
  <si>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</si>
  <si>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</si>
  <si>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</si>
  <si>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</si>
  <si>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</si>
  <si>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</si>
  <si>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</si>
  <si>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</si>
  <si>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</si>
  <si>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</si>
  <si>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</si>
  <si>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</si>
  <si>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</si>
  <si>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</si>
  <si>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</si>
  <si>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</si>
  <si>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(6 = 5 - 1 )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</si>
  <si>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</si>
  <si>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</si>
  <si>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</si>
  <si>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</si>
  <si>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</si>
  <si>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</si>
  <si>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</si>
  <si>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</si>
  <si>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</si>
  <si>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</si>
  <si>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</si>
  <si>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</si>
  <si>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</si>
  <si>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</si>
  <si>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</si>
  <si>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</si>
  <si>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</si>
  <si>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</si>
  <si>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</si>
  <si>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</si>
  <si>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</si>
  <si>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</si>
  <si>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</si>
  <si>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</si>
  <si>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</si>
  <si>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</si>
  <si>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</si>
  <si>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</si>
  <si>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</si>
  <si>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</si>
  <si>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</si>
  <si>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</si>
  <si>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</si>
  <si>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</si>
  <si>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</si>
  <si>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</si>
  <si>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</si>
  <si>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</si>
  <si>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</si>
  <si>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</si>
  <si>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</si>
  <si>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</si>
  <si>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</si>
  <si>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</si>
  <si>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</si>
  <si>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</si>
  <si>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</si>
  <si>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</si>
  <si>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</si>
  <si>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</si>
  <si>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</si>
  <si>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</si>
  <si>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</si>
  <si>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</si>
  <si>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</si>
  <si>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</si>
  <si>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</si>
  <si>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</si>
  <si>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</si>
  <si>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</si>
  <si>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</si>
  <si>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</si>
  <si>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</si>
  <si>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</si>
  <si>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</si>
  <si>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</si>
  <si>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</si>
  <si>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</si>
  <si>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</si>
  <si>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</si>
  <si>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</si>
  <si>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</si>
  <si>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</si>
  <si>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</si>
  <si>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</si>
  <si>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</si>
  <si>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</si>
  <si>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</si>
  <si>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</si>
  <si>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</si>
  <si>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</si>
  <si>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</si>
  <si>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</si>
  <si>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</si>
  <si>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</si>
  <si>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</si>
  <si>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</si>
  <si>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</si>
  <si>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</si>
  <si>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</si>
  <si>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</si>
  <si>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</si>
  <si>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</si>
  <si>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</si>
  <si>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</si>
  <si>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</si>
  <si>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</si>
  <si>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</si>
  <si>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</si>
  <si>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</si>
  <si>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</si>
  <si>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</si>
  <si>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</si>
  <si>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</si>
  <si>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</si>
  <si>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</si>
  <si>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</si>
  <si>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</si>
  <si>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</si>
  <si>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</si>
  <si>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</si>
  <si>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</si>
  <si>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</si>
  <si>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</si>
  <si>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</si>
  <si>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</si>
  <si>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</si>
  <si>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</si>
  <si>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</si>
  <si>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</si>
  <si>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</si>
  <si>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</si>
  <si>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</si>
  <si>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</si>
  <si>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</si>
  <si>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</si>
  <si>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</si>
  <si>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</si>
  <si>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</si>
  <si>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</si>
  <si>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</si>
  <si>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</si>
  <si>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</si>
  <si>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</si>
  <si>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</si>
  <si>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</si>
  <si>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</si>
  <si>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</si>
  <si>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</si>
  <si>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</si>
  <si>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</si>
  <si>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Indicadores de Postura Fiscal</t>
  </si>
  <si>
    <r>
      <t xml:space="preserve">Pagado </t>
    </r>
    <r>
      <rPr>
        <b/>
        <vertAlign val="superscript"/>
        <sz val="8"/>
        <color indexed="9"/>
        <rFont val="Arial"/>
        <family val="2"/>
      </rPr>
      <t>3</t>
    </r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</si>
  <si>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</si>
  <si>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</si>
  <si>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</si>
  <si>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</si>
  <si>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</si>
  <si>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</si>
  <si>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</si>
  <si>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</si>
  <si>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</si>
  <si>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</si>
  <si>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</si>
  <si>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</si>
  <si>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r>
      <t xml:space="preserve">     1. Ingresos del Gobierno de la Entidad Federativa </t>
    </r>
    <r>
      <rPr>
        <vertAlign val="superscript"/>
        <sz val="8"/>
        <color indexed="8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</si>
  <si>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indexed="8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</si>
  <si>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8"/>
        <color indexed="8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</si>
  <si>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indexed="8"/>
        <rFont val="Arial"/>
        <family val="2"/>
      </rPr>
      <t>2</t>
    </r>
  </si>
  <si>
    <t>Otros Orígenes de Financiamiento</t>
  </si>
  <si>
    <t>Otras Aplicaciones de Financiamiento</t>
  </si>
  <si>
    <t>Ingresos excedentes¹</t>
  </si>
  <si>
    <t>FORDECYT</t>
  </si>
  <si>
    <t>REDNACECYT</t>
  </si>
  <si>
    <t>Clasificación por Objeto del Gasto (Capítulo y Concepto)</t>
  </si>
  <si>
    <t>Parque Agrotecnologico</t>
  </si>
  <si>
    <t>.</t>
  </si>
  <si>
    <t>Del 1 de enero al 31 de diciembre de 2016</t>
  </si>
  <si>
    <t>INSTITUTO DE INNOVACIÓN Y COMPETITIVIDAD</t>
  </si>
  <si>
    <t>Dra. Lisbeily Domínguez Ruvalcaba</t>
  </si>
  <si>
    <t>Directora General</t>
  </si>
  <si>
    <t>Pago de Activos</t>
  </si>
  <si>
    <t>Instituto de Innovación y Competitividad</t>
  </si>
  <si>
    <t xml:space="preserve">     S a l d o   i n i c i a l</t>
  </si>
  <si>
    <t>Ingresos</t>
  </si>
  <si>
    <t>Aportaciones Federales</t>
  </si>
  <si>
    <t xml:space="preserve">			 Subsidios y Subvenciones</t>
  </si>
  <si>
    <t>Transferencias, asignaciones</t>
  </si>
  <si>
    <t xml:space="preserve">			 Intereses Ganados de Valores</t>
  </si>
  <si>
    <t>productos de tipo corriente</t>
  </si>
  <si>
    <t xml:space="preserve">			 Otros Ingresos Financieros</t>
  </si>
  <si>
    <t>cheques cancelados</t>
  </si>
  <si>
    <t>otros origenes de operación</t>
  </si>
  <si>
    <t>Cheques devueltos</t>
  </si>
  <si>
    <t>Transferencia entre cuentas</t>
  </si>
  <si>
    <t>Otros ingresos y Beneficios varios</t>
  </si>
  <si>
    <t xml:space="preserve">			 Reintegro de viáticos</t>
  </si>
  <si>
    <t xml:space="preserve">			 Reintegro de gastos por comprobar</t>
  </si>
  <si>
    <t>Total Ingresos</t>
  </si>
  <si>
    <t xml:space="preserve">       D i s p o n i b l e</t>
  </si>
  <si>
    <t xml:space="preserve">			 Remuneraciones al personal</t>
  </si>
  <si>
    <t>Servicios personales</t>
  </si>
  <si>
    <t>Remuneraciones Adicionales y especiales</t>
  </si>
  <si>
    <t>Otras prestaciones sociales y economicas</t>
  </si>
  <si>
    <t xml:space="preserve">			 Seguridad Social</t>
  </si>
  <si>
    <t xml:space="preserve">			 Materiales de Admon y Art de Oficina</t>
  </si>
  <si>
    <t xml:space="preserve">			 Alimentos y Utensilios</t>
  </si>
  <si>
    <t xml:space="preserve">			 Combustibles, Lubricantes y Aditivos</t>
  </si>
  <si>
    <t xml:space="preserve">			 Herramientas, Refacciones y Acc, Menores</t>
  </si>
  <si>
    <t xml:space="preserve">			 Servicios Basicos</t>
  </si>
  <si>
    <t xml:space="preserve">Servicios Profesionales. Cienctificos </t>
  </si>
  <si>
    <t xml:space="preserve">			 Servicios de Arrendamiento</t>
  </si>
  <si>
    <t xml:space="preserve">			 Servicios Financieros, Bancarios y Comerciales</t>
  </si>
  <si>
    <t xml:space="preserve">			 Servicios de Instalacion, Reparacion, Mantenimiet</t>
  </si>
  <si>
    <t xml:space="preserve">			 Servicios de Comunicacion Social y Publicidad</t>
  </si>
  <si>
    <t xml:space="preserve">			 Servicios de Traslado y Viaticos</t>
  </si>
  <si>
    <t xml:space="preserve">			 Cheque Devuelto</t>
  </si>
  <si>
    <t>Servicios oficiales</t>
  </si>
  <si>
    <t xml:space="preserve">			 Pago de Activos</t>
  </si>
  <si>
    <t xml:space="preserve">			 Transferencias entre cuentas</t>
  </si>
  <si>
    <t>otros origenes de aplicación</t>
  </si>
  <si>
    <t xml:space="preserve">			 Retenciones y contribuciones por pagar a CP</t>
  </si>
  <si>
    <t>Gastos de caja chica</t>
  </si>
  <si>
    <t>Participaciones y aportaciones</t>
  </si>
  <si>
    <t>Total Egresos</t>
  </si>
  <si>
    <t xml:space="preserve">       S a l d o    f i n a l</t>
  </si>
  <si>
    <t>Cuenta Pública 2016</t>
  </si>
  <si>
    <t>Licencias</t>
  </si>
  <si>
    <t>Derechos de autor</t>
  </si>
  <si>
    <t>Software</t>
  </si>
  <si>
    <t>L.A.A. Marisol Macías Luján</t>
  </si>
  <si>
    <t>Supervisor Administrativo</t>
  </si>
  <si>
    <t>Supervisor Adminitrativo</t>
  </si>
  <si>
    <t>Efectivo</t>
  </si>
  <si>
    <t>Bancos/Tesorería</t>
  </si>
  <si>
    <t>Bancos/Dependencias y Otros</t>
  </si>
  <si>
    <t>Inversiones (hasta3 meses)</t>
  </si>
  <si>
    <t>Fondos de afectación especifíca</t>
  </si>
  <si>
    <t>Depositos de fondos de terceros en garantía y/o administración.</t>
  </si>
  <si>
    <t>Otros efectivos y equivalentes</t>
  </si>
  <si>
    <t>Deudores por anticipos de la tesorería a corto plazo</t>
  </si>
  <si>
    <t>Préstamos otorgados a corto plazo</t>
  </si>
  <si>
    <t>Deudores diversos por cobrar a corto plazo</t>
  </si>
  <si>
    <t>Inversiones financieras a corto plazo</t>
  </si>
  <si>
    <t>Cuentas por cobrar a corto plazo</t>
  </si>
  <si>
    <t>Ingresos por recuperar a corto plazo</t>
  </si>
  <si>
    <t>Otros derechos a recibir efectivo o equivalentes a corto plazo</t>
  </si>
  <si>
    <t>Inventario de mercancias por venta</t>
  </si>
  <si>
    <t>Anticipos a proveedores por adquisición de bienes y prestación de servicios a corto plazo</t>
  </si>
  <si>
    <t>Anticipos a proveedores por adquisición de bienes inmuebles y muebles a corto plazo</t>
  </si>
  <si>
    <t>Anticipos a proveedores por adquisición de bienes intangibles  a corto plazo</t>
  </si>
  <si>
    <t>Anticipo a contratistas por obras públicas a corto plazo</t>
  </si>
  <si>
    <t>Otros derechos a recibir bienes o servicios a corto plazo</t>
  </si>
  <si>
    <t>Inventario de mercancias terminadas</t>
  </si>
  <si>
    <t>Inventario de mercancias en proceso de elaboración</t>
  </si>
  <si>
    <t>Inventario de materias primas, materiales y suministros para producción</t>
  </si>
  <si>
    <t>Bienes en tránsito</t>
  </si>
  <si>
    <t>Estimación para cuentas incobrables por derechos a recibir efectivos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</si>
  <si>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</si>
  <si>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</si>
  <si>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</si>
  <si>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</si>
  <si>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</si>
  <si>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</si>
  <si>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</si>
  <si>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</si>
  <si>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</si>
  <si>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</si>
  <si>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</si>
  <si>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</si>
  <si>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</si>
  <si>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</si>
  <si>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comerciales por pagar a corto plazo</t>
  </si>
  <si>
    <t>Documentos con contratistas por obras públicas por pagar a corto plazo</t>
  </si>
  <si>
    <t>Porción a corto plazo de la deuda pública</t>
  </si>
  <si>
    <t>Porción a corto plazo de arrendamiento financiero</t>
  </si>
  <si>
    <t>Ingresos cobrados por adelantado a corto plazo</t>
  </si>
  <si>
    <t>Intereses cobrados por adelantado a corto plazo</t>
  </si>
  <si>
    <t>Otros pasivos diferidos a corto plazo</t>
  </si>
  <si>
    <t>Fondos en garantía a corto plazo</t>
  </si>
  <si>
    <t>Fondos en administración de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</si>
  <si>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</si>
  <si>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</si>
  <si>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</si>
  <si>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</si>
  <si>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para demandas y juicios a corto plazo</t>
  </si>
  <si>
    <t>Provisiones para contingencias a corto plazo</t>
  </si>
  <si>
    <t>Otras provisiones a corto plazo</t>
  </si>
  <si>
    <t>Ingresos por clasificar</t>
  </si>
  <si>
    <t>Recaudación por participar</t>
  </si>
  <si>
    <t>Otros pasivos circulantes</t>
  </si>
  <si>
    <t>Estado de Situación Financiera Detallado</t>
  </si>
  <si>
    <t>Adquisición con fondos de terceros.</t>
  </si>
  <si>
    <t>Otros documentos por pagar a corto plazo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</si>
  <si>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</t>
  </si>
  <si>
    <t>Del 1 de enero al 31 de marzo de 2017</t>
  </si>
  <si>
    <t>C u e n t a</t>
  </si>
  <si>
    <t>N o m b r e</t>
  </si>
  <si>
    <t xml:space="preserve">Saldos </t>
  </si>
  <si>
    <t>Iniciales</t>
  </si>
  <si>
    <t>Actuales</t>
  </si>
  <si>
    <t>Deudor</t>
  </si>
  <si>
    <t>Acreedor</t>
  </si>
  <si>
    <t>Cargos</t>
  </si>
  <si>
    <t>Abonos</t>
  </si>
  <si>
    <t>1000-0-00-000</t>
  </si>
  <si>
    <t>1100-0-00-000</t>
  </si>
  <si>
    <t>1110-0-00-000</t>
  </si>
  <si>
    <t>1111-0-00-000</t>
  </si>
  <si>
    <t>1111-1-00-000</t>
  </si>
  <si>
    <t>Caja</t>
  </si>
  <si>
    <t>1111-2-00-000</t>
  </si>
  <si>
    <t>Fondos Revolventes en Dependencias</t>
  </si>
  <si>
    <t>1111-3-00-000</t>
  </si>
  <si>
    <t>Fondos Revolventes en Direcciones y Departamentos</t>
  </si>
  <si>
    <t>1111-4-00-000</t>
  </si>
  <si>
    <t>Fondos Revolventes con un Fin Especificas</t>
  </si>
  <si>
    <t>1111-5-00-000</t>
  </si>
  <si>
    <t>Fondo Destinado a Operaciones no Recurrentes</t>
  </si>
  <si>
    <t>1111-6-00-000</t>
  </si>
  <si>
    <t>Fondos Fijos en Casetas de Peaje</t>
  </si>
  <si>
    <t>1112-0-00-000</t>
  </si>
  <si>
    <t>Bancos / Tesoreria</t>
  </si>
  <si>
    <t>1112-1-00-000</t>
  </si>
  <si>
    <t>Gasto Operativo</t>
  </si>
  <si>
    <t>1112-1-00-001</t>
  </si>
  <si>
    <t>BBVA Bancomer Cta 164222318</t>
  </si>
  <si>
    <t>1112-2-00-000</t>
  </si>
  <si>
    <t>Gasto de Programas Federales</t>
  </si>
  <si>
    <t>1112-2-00-001</t>
  </si>
  <si>
    <t>BBVA Bancomer Cta 193712079</t>
  </si>
  <si>
    <t>1112-2-00-002</t>
  </si>
  <si>
    <t>BBVA Bancomer Cta 189723633</t>
  </si>
  <si>
    <t>1112-2-00-003</t>
  </si>
  <si>
    <t>BBVA Bancomer Cta 190231886</t>
  </si>
  <si>
    <t>1112-2-00-004</t>
  </si>
  <si>
    <t>BBVA Bancomer Cta 191564811</t>
  </si>
  <si>
    <t>1112-2-00-005</t>
  </si>
  <si>
    <t>BBVA Bancomer Cta 196313566</t>
  </si>
  <si>
    <t>1112-2-00-006</t>
  </si>
  <si>
    <t>BBVA Bancomer Cta 0197234422</t>
  </si>
  <si>
    <t>1112-2-00-007</t>
  </si>
  <si>
    <t>BBVA Bancomer Cta 0197965532</t>
  </si>
  <si>
    <t>1112-2-00-008</t>
  </si>
  <si>
    <t>BBVA Bancomer Cta 0106746535</t>
  </si>
  <si>
    <t>1113-0-00-000</t>
  </si>
  <si>
    <t>Bancos Dependencias y Otros</t>
  </si>
  <si>
    <t>1113-0-00-001</t>
  </si>
  <si>
    <t>1114-0-00-000</t>
  </si>
  <si>
    <t>Inversiones Temporales</t>
  </si>
  <si>
    <t>1114-1-00-000</t>
  </si>
  <si>
    <t>Inversiones Gasto Corriente</t>
  </si>
  <si>
    <t>1114-1-00-001</t>
  </si>
  <si>
    <t>BBVA Bancomer Inversión</t>
  </si>
  <si>
    <t>1115-0-00-000</t>
  </si>
  <si>
    <t>Fondos con Afectacion Especifica</t>
  </si>
  <si>
    <t>1115-1-00-000</t>
  </si>
  <si>
    <t>Fondos Destinado a Operaciones no Recurrentes</t>
  </si>
  <si>
    <t>1115-2-00-000</t>
  </si>
  <si>
    <t>1115-3-00-000</t>
  </si>
  <si>
    <t>1116-0-00-000</t>
  </si>
  <si>
    <t>Depositos de Fondos de Terceros en Garantia y/o Ad</t>
  </si>
  <si>
    <t>1119-0-00-000</t>
  </si>
  <si>
    <t>Otros Efectivos y Equivalentes</t>
  </si>
  <si>
    <t>1120-0-00-000</t>
  </si>
  <si>
    <t>Derechos a Recibir Efectivos o Equivalentes</t>
  </si>
  <si>
    <t>1121-0-00-000</t>
  </si>
  <si>
    <t>Inversiones Financieras a Corto Plazo</t>
  </si>
  <si>
    <t>1121-0-00-001</t>
  </si>
  <si>
    <t>1122-0-00-000</t>
  </si>
  <si>
    <t>Cuentas por Cobrar a Corto Plazo</t>
  </si>
  <si>
    <t>1122-1-00-000</t>
  </si>
  <si>
    <t>Cuentas por Cobrar a CP por venta de Activo Fijo</t>
  </si>
  <si>
    <t>1122-2-00-000</t>
  </si>
  <si>
    <t>Municipios</t>
  </si>
  <si>
    <t>1122-3-00-000</t>
  </si>
  <si>
    <t>Descuentos en Nominas</t>
  </si>
  <si>
    <t>1122-3-00-001</t>
  </si>
  <si>
    <t>Anticipo de Sueldos</t>
  </si>
  <si>
    <t>1122-3-00-002</t>
  </si>
  <si>
    <t>Descuento por Uniformes</t>
  </si>
  <si>
    <t>1122-4-00-000</t>
  </si>
  <si>
    <t>Descuentos en Nominas Burocratas</t>
  </si>
  <si>
    <t>1123-0-00-000</t>
  </si>
  <si>
    <t>Deudores Diversos por Cobrar a Corto Plazo</t>
  </si>
  <si>
    <t>1123-1-00-000</t>
  </si>
  <si>
    <t>Anticipos a Comprobar</t>
  </si>
  <si>
    <t>1123-1-00-001</t>
  </si>
  <si>
    <t>Armando Segovia Lerma</t>
  </si>
  <si>
    <t>1123-1-00-002</t>
  </si>
  <si>
    <t>Paola Guadalupe Leyva Garcia</t>
  </si>
  <si>
    <t>1123-1-00-003</t>
  </si>
  <si>
    <t>Paola Berenice Hernandez Nuñez</t>
  </si>
  <si>
    <t>1123-1-00-004</t>
  </si>
  <si>
    <t>Roberto Chacon Gómez</t>
  </si>
  <si>
    <t>1123-1-00-005</t>
  </si>
  <si>
    <t>Oscar Alejandro Ruiz Ordoñez</t>
  </si>
  <si>
    <t>1123-1-00-006</t>
  </si>
  <si>
    <t>Alan Eloy Arambula Garcia</t>
  </si>
  <si>
    <t>1123-1-00-007</t>
  </si>
  <si>
    <t>Aracely Yazmin Rodriguez De la Rosa</t>
  </si>
  <si>
    <t>1123-1-00-008</t>
  </si>
  <si>
    <t>Miguel Angel Fernandez Lugo</t>
  </si>
  <si>
    <t>1123-1-00-009</t>
  </si>
  <si>
    <t>Octavio Vigil Arrieta</t>
  </si>
  <si>
    <t>1123-1-00-010</t>
  </si>
  <si>
    <t>Carlos Reza Robles</t>
  </si>
  <si>
    <t>1123-1-00-011</t>
  </si>
  <si>
    <t>Guadalupe Tello Peña</t>
  </si>
  <si>
    <t>1123-1-00-012</t>
  </si>
  <si>
    <t>Yasim Cristina Salinas Anaya</t>
  </si>
  <si>
    <t>1123-1-00-013</t>
  </si>
  <si>
    <t>Carla Graciela Castillo Loya</t>
  </si>
  <si>
    <t>1123-1-00-014</t>
  </si>
  <si>
    <t>Marisol Macias Lujan</t>
  </si>
  <si>
    <t>1123-1-00-015</t>
  </si>
  <si>
    <t>Lidia Lorenza Ayala Sandoval</t>
  </si>
  <si>
    <t>1123-1-00-016</t>
  </si>
  <si>
    <t>Evangelina Gaytan Carrasco</t>
  </si>
  <si>
    <t>1123-1-00-017</t>
  </si>
  <si>
    <t>Carlos Agustin Calleros Saldivar</t>
  </si>
  <si>
    <t>1123-1-00-018</t>
  </si>
  <si>
    <t>Edgar José Marín Anchondo</t>
  </si>
  <si>
    <t>1123-1-00-019</t>
  </si>
  <si>
    <t>Irving Mauricio Ruiz Rodríguez</t>
  </si>
  <si>
    <t>1123-1-00-020</t>
  </si>
  <si>
    <t>Guillermo Ramírez Leyva</t>
  </si>
  <si>
    <t>1123-1-00-021</t>
  </si>
  <si>
    <t>José Luis Rosales Torres</t>
  </si>
  <si>
    <t>1123-1-00-022</t>
  </si>
  <si>
    <t>Erasmo Orrantia Borunda</t>
  </si>
  <si>
    <t>1123-1-00-023</t>
  </si>
  <si>
    <t>Lisbeily Domínguez Ruvalcaba</t>
  </si>
  <si>
    <t>1123-1-00-024</t>
  </si>
  <si>
    <t>Irma Gabriela Miranda Alcalá</t>
  </si>
  <si>
    <t>1123-2-00-000</t>
  </si>
  <si>
    <t>Deudores Diversos</t>
  </si>
  <si>
    <t>1123-2-00-001</t>
  </si>
  <si>
    <t>Fondo Mixto Conacyt-Gobierno Del Estado De Chih</t>
  </si>
  <si>
    <t>1123-2-00-002</t>
  </si>
  <si>
    <t>Rednacecyt</t>
  </si>
  <si>
    <t>1123-2-00-003</t>
  </si>
  <si>
    <t>Servicio Medico-Ichisal</t>
  </si>
  <si>
    <t>1123-2-00-004</t>
  </si>
  <si>
    <t>Subsidio al Empleo</t>
  </si>
  <si>
    <t>1123-2-00-005</t>
  </si>
  <si>
    <t>1123-2-00-006</t>
  </si>
  <si>
    <t>Partidas En Conciliacion</t>
  </si>
  <si>
    <t>1123-2-00-007</t>
  </si>
  <si>
    <t>'22a Semana Nacional</t>
  </si>
  <si>
    <t>1123-2-00-008</t>
  </si>
  <si>
    <t>1123-2-00-009</t>
  </si>
  <si>
    <t>1123-2-00-010</t>
  </si>
  <si>
    <t>1123-2-00-011</t>
  </si>
  <si>
    <t>1123-2-00-012</t>
  </si>
  <si>
    <t>Roberto Chacón Gómez</t>
  </si>
  <si>
    <t>1123-2-00-013</t>
  </si>
  <si>
    <t>1123-2-00-014</t>
  </si>
  <si>
    <t>1123-2-00-015</t>
  </si>
  <si>
    <t>Marisol Macías Luján</t>
  </si>
  <si>
    <t>1123-2-00-016</t>
  </si>
  <si>
    <t>1123-2-00-017</t>
  </si>
  <si>
    <t>Irma Gabriela Miranda Alcala</t>
  </si>
  <si>
    <t>1123-2-00-018</t>
  </si>
  <si>
    <t>Aracely Yazmin Rodriguez de la Rosa</t>
  </si>
  <si>
    <t>1123-2-00-019</t>
  </si>
  <si>
    <t>Guillermo Ramirez Leyva</t>
  </si>
  <si>
    <t>1123-2-00-020</t>
  </si>
  <si>
    <t>Irving Mauricio Ruiz Rodriguez</t>
  </si>
  <si>
    <t>1123-2-00-021</t>
  </si>
  <si>
    <t>1123-2-00-022</t>
  </si>
  <si>
    <t>1123-3-00-000</t>
  </si>
  <si>
    <t>Pagos en Auxilio Recaudaciones de Rentas</t>
  </si>
  <si>
    <t>1123-3-00-001</t>
  </si>
  <si>
    <t>Depositos Pagados por Caja y Aplicados en Recaudac</t>
  </si>
  <si>
    <t>1123-3-00-002</t>
  </si>
  <si>
    <t>Vehiculos Oficiales</t>
  </si>
  <si>
    <t>1123-3-00-003</t>
  </si>
  <si>
    <t>Devolucion de Contribuyentes que Pag. Indebidament</t>
  </si>
  <si>
    <t>1124-0-00-000</t>
  </si>
  <si>
    <t>Ingresos por Recuperar a Corto Plazo</t>
  </si>
  <si>
    <t>1129-0-00-000</t>
  </si>
  <si>
    <t>Otros Derechos a Recibir Efvo. o Equivalentes a CP</t>
  </si>
  <si>
    <t>1130-0-00-000</t>
  </si>
  <si>
    <t>1131-0-00-000</t>
  </si>
  <si>
    <t>Ant. Prov. por Adq. de Bienes y Prest. Serv. CP</t>
  </si>
  <si>
    <t>1131-0-00-001</t>
  </si>
  <si>
    <t>Gobierno Del Estado-Servicio Medico</t>
  </si>
  <si>
    <t>1131-0-00-002</t>
  </si>
  <si>
    <t>Secyd</t>
  </si>
  <si>
    <t>1131-0-00-003</t>
  </si>
  <si>
    <t>Dora Maria Loya Sepulveda</t>
  </si>
  <si>
    <t>1131-0-00-004</t>
  </si>
  <si>
    <t>Multiservicios Shalom Sa De Cv</t>
  </si>
  <si>
    <t>1132-0-00-000</t>
  </si>
  <si>
    <t>Ant. Prov. por Adq. Bienes Inmuebles y Muebles CP</t>
  </si>
  <si>
    <t>1133-0-00-000</t>
  </si>
  <si>
    <t>Ant. Prov. por Adq. de Bienes Intangibles a CP</t>
  </si>
  <si>
    <t>1134-0-00-000</t>
  </si>
  <si>
    <t>Ant. a Contratistas por Obras Publicas a CP</t>
  </si>
  <si>
    <t>1139-0-00-000</t>
  </si>
  <si>
    <t>Otros Derechos a Recibir Bienes o Servicios</t>
  </si>
  <si>
    <t>1140-0-00-000</t>
  </si>
  <si>
    <t>Inventarios</t>
  </si>
  <si>
    <t>1141-0-00-000</t>
  </si>
  <si>
    <t>Inventario de Mercancias para Venta</t>
  </si>
  <si>
    <t>1142-0-00-000</t>
  </si>
  <si>
    <t>Inventario de Mercancias Terminadas</t>
  </si>
  <si>
    <t>1143-0-00-000</t>
  </si>
  <si>
    <t>Inventario de Mercancias en Proceso de Elaboracion</t>
  </si>
  <si>
    <t>1144-0-00-000</t>
  </si>
  <si>
    <t>Inventario de Materias Primas, Materiales y Sumini</t>
  </si>
  <si>
    <t>1145-0-00-000</t>
  </si>
  <si>
    <t>Bienes en Transito</t>
  </si>
  <si>
    <t>1150-0-00-000</t>
  </si>
  <si>
    <t>1151-0-00-000</t>
  </si>
  <si>
    <t>Almacen de Materiales y Suministros de Consumo</t>
  </si>
  <si>
    <t>1151-1-00-000</t>
  </si>
  <si>
    <t>Material de Oficina</t>
  </si>
  <si>
    <t>1151-2-00-000</t>
  </si>
  <si>
    <t>Material de Limpieza</t>
  </si>
  <si>
    <t>1160-0-00-000</t>
  </si>
  <si>
    <t>Estimacion por Perdida o Deterioro de Activos Circ</t>
  </si>
  <si>
    <t>1161-0-00-000</t>
  </si>
  <si>
    <t>Estim. para Cuentas Incob. por Derechos a Recibir</t>
  </si>
  <si>
    <t>1162-0-00-000</t>
  </si>
  <si>
    <t>Estimacion por Deterioro de Inventarios</t>
  </si>
  <si>
    <t>1190-0-00-000</t>
  </si>
  <si>
    <t>1191-0-00-000</t>
  </si>
  <si>
    <t>Valores en Garantia</t>
  </si>
  <si>
    <t>1192-0-00-000</t>
  </si>
  <si>
    <t>Bienes en Garantia</t>
  </si>
  <si>
    <t>1193-0-00-000</t>
  </si>
  <si>
    <t>Bienes Derivados de Embargos, Decomisos, Asegurami</t>
  </si>
  <si>
    <t>1200-0-00-000</t>
  </si>
  <si>
    <t>1210-0-00-000</t>
  </si>
  <si>
    <t>1211-0-00-000</t>
  </si>
  <si>
    <t>Inversiones a Largo Plazo</t>
  </si>
  <si>
    <t>1220-0-00-000</t>
  </si>
  <si>
    <t>Derecho a Recibir Efvo o Equivalentes a Largo Plaz</t>
  </si>
  <si>
    <t>1230-0-00-000</t>
  </si>
  <si>
    <t>Bienes Inmuebles, Infraestructura y Const. en Proc</t>
  </si>
  <si>
    <t>1240-0-00-000</t>
  </si>
  <si>
    <t>1241-0-00-000</t>
  </si>
  <si>
    <t>1241-0-51-112</t>
  </si>
  <si>
    <t>Muebles de Oficina y Estanteria</t>
  </si>
  <si>
    <t>1241-2-51-212</t>
  </si>
  <si>
    <t>Muebles, Excepto de Oficina y Estanteria</t>
  </si>
  <si>
    <t>1241-3-51-512</t>
  </si>
  <si>
    <t>Equipo de Computo y Tecnologias de la Información</t>
  </si>
  <si>
    <t>1242-0-00-000</t>
  </si>
  <si>
    <t>1242-1-52-112</t>
  </si>
  <si>
    <t>Equipos y Aparatos Audivisuales</t>
  </si>
  <si>
    <t>1242-2-52-212</t>
  </si>
  <si>
    <t>Aparatos Deportivos</t>
  </si>
  <si>
    <t>1242-3-52-312</t>
  </si>
  <si>
    <t>Camaras Fotograficas y de Video</t>
  </si>
  <si>
    <t>1242-9-52-912</t>
  </si>
  <si>
    <t>Otro Mobiliario y Equipo Educacional y Recreativo</t>
  </si>
  <si>
    <t>1243-0-00-000</t>
  </si>
  <si>
    <t>Equipo e Instrumental Medico y de Laboratorio</t>
  </si>
  <si>
    <t>1244-0-00-000</t>
  </si>
  <si>
    <t>Vehiculos y Equipo de Transporte</t>
  </si>
  <si>
    <t>1244-1-54-112</t>
  </si>
  <si>
    <t>Automoviles y Camiones</t>
  </si>
  <si>
    <t>1244-2-54-212</t>
  </si>
  <si>
    <t>Carrocerias y Remolques</t>
  </si>
  <si>
    <t>1245-0-00-000</t>
  </si>
  <si>
    <t>1246-0-00-000</t>
  </si>
  <si>
    <t>1246-5-56-512</t>
  </si>
  <si>
    <t>Equipo de Comunicación y Telecomunicación</t>
  </si>
  <si>
    <t>1246-6-56-612</t>
  </si>
  <si>
    <t>Equipos de Gen. Electrica, Aparatos y Acc. Electri</t>
  </si>
  <si>
    <t>1246-7-56-712</t>
  </si>
  <si>
    <t>Herramientas Maquinas-Herramienta</t>
  </si>
  <si>
    <t>1247-0-00-000</t>
  </si>
  <si>
    <t>Colecciones, Obras de Arte y Objetos Valiosos</t>
  </si>
  <si>
    <t>1248-0-00-000</t>
  </si>
  <si>
    <t>Activos Biologicos</t>
  </si>
  <si>
    <t>1250-0-00-000</t>
  </si>
  <si>
    <t>1251-0-00-000</t>
  </si>
  <si>
    <t>1252-0-00-000</t>
  </si>
  <si>
    <t>Patentes, Marcas y Derechos</t>
  </si>
  <si>
    <t>1252-1-59-212</t>
  </si>
  <si>
    <t>Registro de Patentes</t>
  </si>
  <si>
    <t>1252-2-59-312</t>
  </si>
  <si>
    <t>Marcas registradas</t>
  </si>
  <si>
    <t>1252-3-59-412</t>
  </si>
  <si>
    <t>1253-0-00-000</t>
  </si>
  <si>
    <t>Concesiones y Franquicias</t>
  </si>
  <si>
    <t>1253-1-59-512</t>
  </si>
  <si>
    <t>Concesiones</t>
  </si>
  <si>
    <t>1253-2-59-612</t>
  </si>
  <si>
    <t>Franquicias</t>
  </si>
  <si>
    <t>1254-0-00-000</t>
  </si>
  <si>
    <t>1260-0-00-000</t>
  </si>
  <si>
    <t>Depreciacion, Deterioro y Amort. Acum. de Bienes</t>
  </si>
  <si>
    <t>1263-0-00-000</t>
  </si>
  <si>
    <t>Depreciación Acum de Bienes Muebles</t>
  </si>
  <si>
    <t>1263-0-51-000</t>
  </si>
  <si>
    <t>1263-1-51-112</t>
  </si>
  <si>
    <t>1263-2-51-212</t>
  </si>
  <si>
    <t>1263-3-51-512</t>
  </si>
  <si>
    <t>Equipo de Computo y de Tecnologias de la Informaci</t>
  </si>
  <si>
    <t>1263-0-52-000</t>
  </si>
  <si>
    <t>1263-1-52-112</t>
  </si>
  <si>
    <t>Equipos y Aparatos Audiovisuales</t>
  </si>
  <si>
    <t>1263-2-52-212</t>
  </si>
  <si>
    <t>1263-3-52-312</t>
  </si>
  <si>
    <t>1263-0-53-000</t>
  </si>
  <si>
    <t>1263-0-54-000</t>
  </si>
  <si>
    <t>1263-1-54-112</t>
  </si>
  <si>
    <t>1263-2-54-212</t>
  </si>
  <si>
    <t>Carrocerías y Remolques</t>
  </si>
  <si>
    <t>1263-0-55-000</t>
  </si>
  <si>
    <t>1263-0-56-000</t>
  </si>
  <si>
    <t>Maquinaria Otros Equipos y Herramienta</t>
  </si>
  <si>
    <t>1263-5-56-512</t>
  </si>
  <si>
    <t>Equipo de Comunicación y Telecomunicaciones</t>
  </si>
  <si>
    <t>1263-6-56-612</t>
  </si>
  <si>
    <t>1263-7-56-712</t>
  </si>
  <si>
    <t>Herramientas, Maquinas-Herramientas</t>
  </si>
  <si>
    <t>1265-0-00-000</t>
  </si>
  <si>
    <t>Amortizacion Aumulada de Activos Intangibles</t>
  </si>
  <si>
    <t>1265-0-00-001</t>
  </si>
  <si>
    <t>Amortización Acum de Software</t>
  </si>
  <si>
    <t>1265-0-00-002</t>
  </si>
  <si>
    <t>Amortización Acum Patentes, Marcas y Derechos</t>
  </si>
  <si>
    <t>1265-0-00-003</t>
  </si>
  <si>
    <t>Amortización Acum de Concesiones y Franquicias</t>
  </si>
  <si>
    <t>1265-0-00-004</t>
  </si>
  <si>
    <t>Amortización Acum de Licencias</t>
  </si>
  <si>
    <t>1270-0-00-000</t>
  </si>
  <si>
    <t>1280-0-00-000</t>
  </si>
  <si>
    <t>Estim. por Perdida o Deterioro de Activos No Circ.</t>
  </si>
  <si>
    <t>1290-0-00-000</t>
  </si>
  <si>
    <t>Otros Activos No Circulantes</t>
  </si>
  <si>
    <t>2000-0-00-000</t>
  </si>
  <si>
    <t>2100-0-00-000</t>
  </si>
  <si>
    <t>2110-0-00-000</t>
  </si>
  <si>
    <t>2111-0-00-000</t>
  </si>
  <si>
    <t>Servicios Personales por Pagar a CP</t>
  </si>
  <si>
    <t>2111-1-00-000</t>
  </si>
  <si>
    <t>Remuneraciones al personal</t>
  </si>
  <si>
    <t>2111-1-00-001</t>
  </si>
  <si>
    <t>Sueldos por pagar</t>
  </si>
  <si>
    <t>2111-2-00-000</t>
  </si>
  <si>
    <t>Remuneraciones Adicionales</t>
  </si>
  <si>
    <t>2111-2-00-004</t>
  </si>
  <si>
    <t>Compensaciones</t>
  </si>
  <si>
    <t>2111-3-00-000</t>
  </si>
  <si>
    <t>2111-4-00-000</t>
  </si>
  <si>
    <t>Otras prestaciones sociales y Economicas</t>
  </si>
  <si>
    <t>2111-4-00-001</t>
  </si>
  <si>
    <t>Cuotas para el Fondo de Ahorro y Fondo de Trabajo</t>
  </si>
  <si>
    <t>2111-4-00-002</t>
  </si>
  <si>
    <t>Indeminizaciones</t>
  </si>
  <si>
    <t>2112-0-00-000</t>
  </si>
  <si>
    <t>Proveedores por Pagar a CP</t>
  </si>
  <si>
    <t>2112-1-00-000</t>
  </si>
  <si>
    <t>Deuda por adq de bienes y contratacion de servicio</t>
  </si>
  <si>
    <t>2112-1-00-001</t>
  </si>
  <si>
    <t>El Almacen Articulos de Limpieza</t>
  </si>
  <si>
    <t>2112-1-00-002</t>
  </si>
  <si>
    <t>Almacenes Distribuidores de La Frontera</t>
  </si>
  <si>
    <t>2112-1-00-003</t>
  </si>
  <si>
    <t>Abastecedora de Oficinas</t>
  </si>
  <si>
    <t>2112-1-00-004</t>
  </si>
  <si>
    <t>Ana Karen Anchondo Porras</t>
  </si>
  <si>
    <t>2112-1-00-005</t>
  </si>
  <si>
    <t>Alarmas Punto Alerta</t>
  </si>
  <si>
    <t>2112-1-00-006</t>
  </si>
  <si>
    <t>El Almacen Papeleria</t>
  </si>
  <si>
    <t>2112-1-00-007</t>
  </si>
  <si>
    <t>Applemex</t>
  </si>
  <si>
    <t>2112-1-00-008</t>
  </si>
  <si>
    <t>Automotores Tokio</t>
  </si>
  <si>
    <t>2112-1-00-009</t>
  </si>
  <si>
    <t>Irene Baca Rey</t>
  </si>
  <si>
    <t>2112-1-00-010</t>
  </si>
  <si>
    <t>BBVA Bancomer</t>
  </si>
  <si>
    <t>2112-1-00-011</t>
  </si>
  <si>
    <t>Cadena Comercial Oxxo</t>
  </si>
  <si>
    <t>2112-1-00-012</t>
  </si>
  <si>
    <t>Cm Equipos Y Soporte</t>
  </si>
  <si>
    <t>2112-1-00-013</t>
  </si>
  <si>
    <t>Central de Gas de Chihuahua</t>
  </si>
  <si>
    <t>2112-1-00-014</t>
  </si>
  <si>
    <t>Chihua Industria de Alimentos</t>
  </si>
  <si>
    <t>2112-1-00-015</t>
  </si>
  <si>
    <t>Copyrent del Noroeste</t>
  </si>
  <si>
    <t>2112-1-00-016</t>
  </si>
  <si>
    <t>Rebeca Davila Duran</t>
  </si>
  <si>
    <t>2112-1-00-017</t>
  </si>
  <si>
    <t>Delta Chihuahua Computacion</t>
  </si>
  <si>
    <t>2112-1-00-018</t>
  </si>
  <si>
    <t>Maria Guadalupe Fierro Anchondo</t>
  </si>
  <si>
    <t>2112-1-00-019</t>
  </si>
  <si>
    <t>Gobierno del Estado de Chihuahua</t>
  </si>
  <si>
    <t>2112-1-00-020</t>
  </si>
  <si>
    <t>Pedro Gomez Cornejo</t>
  </si>
  <si>
    <t>2112-1-00-021</t>
  </si>
  <si>
    <t>Hidrogas de Chihuahua</t>
  </si>
  <si>
    <t>2112-1-00-022</t>
  </si>
  <si>
    <t>Javier Herrera Torres</t>
  </si>
  <si>
    <t>2112-1-00-023</t>
  </si>
  <si>
    <t>Maria de Jesus Hinostroza Gomez</t>
  </si>
  <si>
    <t>2112-1-00-024</t>
  </si>
  <si>
    <t>Instituto Chihuahuense de Salud</t>
  </si>
  <si>
    <t>2112-1-00-025</t>
  </si>
  <si>
    <t>Ayumi Kanakoqui Anchondo</t>
  </si>
  <si>
    <t>2112-1-00-026</t>
  </si>
  <si>
    <t>Martha Elena Licon Carrasco</t>
  </si>
  <si>
    <t>2112-1-00-027</t>
  </si>
  <si>
    <t>Andres Lopez Salinas Chavez</t>
  </si>
  <si>
    <t>2112-1-00-028</t>
  </si>
  <si>
    <t>Luis Arturo Nava Villezcas</t>
  </si>
  <si>
    <t>2112-1-00-029</t>
  </si>
  <si>
    <t>Newberry y Compañía</t>
  </si>
  <si>
    <t>2112-1-00-030</t>
  </si>
  <si>
    <t>Nueva Wal Mart de México</t>
  </si>
  <si>
    <t>2112-1-00-031</t>
  </si>
  <si>
    <t>Operadora Futurama</t>
  </si>
  <si>
    <t>2112-1-00-032</t>
  </si>
  <si>
    <t>Publicaciones del Chuviscar</t>
  </si>
  <si>
    <t>2112-1-00-033</t>
  </si>
  <si>
    <t>Petromax</t>
  </si>
  <si>
    <t>2112-1-00-034</t>
  </si>
  <si>
    <t>Sodexo Motivation Solutions</t>
  </si>
  <si>
    <t>2112-1-00-035</t>
  </si>
  <si>
    <t>Cia. Periodistica del Sol de Chihuahua</t>
  </si>
  <si>
    <t>2112-1-00-036</t>
  </si>
  <si>
    <t>Hector Ramirez Estevane</t>
  </si>
  <si>
    <t>2112-1-00-037</t>
  </si>
  <si>
    <t>Restaurant Arizona</t>
  </si>
  <si>
    <t>2112-1-00-038</t>
  </si>
  <si>
    <t>Oralia Edeni Rodriguez Rodriguez</t>
  </si>
  <si>
    <t>2112-1-00-039</t>
  </si>
  <si>
    <t>Oscar Armando Salas Molina</t>
  </si>
  <si>
    <t>2112-1-00-040</t>
  </si>
  <si>
    <t>Sistemas, Soluciones y Desarrollos Administrativos</t>
  </si>
  <si>
    <t>2112-1-00-041</t>
  </si>
  <si>
    <t>Suburbia</t>
  </si>
  <si>
    <t>2112-1-00-042</t>
  </si>
  <si>
    <t>Toy Automotores</t>
  </si>
  <si>
    <t>2112-1-00-043</t>
  </si>
  <si>
    <t>Cablemas Telecomunicaciones</t>
  </si>
  <si>
    <t>2112-1-00-044</t>
  </si>
  <si>
    <t>Ivonne Elia Guadalupe Vazquez</t>
  </si>
  <si>
    <t>2112-1-00-045</t>
  </si>
  <si>
    <t>Radiomovil Dipsa S.A. de C.V.</t>
  </si>
  <si>
    <t>2112-1-00-046</t>
  </si>
  <si>
    <t>Contacto Centro Estrategico de Viajes</t>
  </si>
  <si>
    <t>2112-1-00-047</t>
  </si>
  <si>
    <t>Pensiones Civiles del Estado de Chihuahua</t>
  </si>
  <si>
    <t>2112-1-00-048</t>
  </si>
  <si>
    <t>Refaccionaria Octavio Vázquez S.A. de C.V.</t>
  </si>
  <si>
    <t>2112-1-00-049</t>
  </si>
  <si>
    <t>ABA Seguros, S.A. de C.V.</t>
  </si>
  <si>
    <t>2112-1-00-050</t>
  </si>
  <si>
    <t>Blanca Miriam Irigoyen Alvidrez</t>
  </si>
  <si>
    <t>2112-1-00-051</t>
  </si>
  <si>
    <t>Consultores en Administración Pública y Empresaria</t>
  </si>
  <si>
    <t>2112-1-00-052</t>
  </si>
  <si>
    <t>Esnayra Pereyra y Socios, S.C.</t>
  </si>
  <si>
    <t>2112-1-00-053</t>
  </si>
  <si>
    <t>Innovation Group Hosting-Mexico S de RL de CV</t>
  </si>
  <si>
    <t>2112-1-00-054</t>
  </si>
  <si>
    <t>Corporacion Hotelera de la Frontera S.A. de C.v.</t>
  </si>
  <si>
    <t>2112-1-00-055</t>
  </si>
  <si>
    <t>Servicios y Gruas Caldera S.A. de C.V</t>
  </si>
  <si>
    <t>2112-1-00-056</t>
  </si>
  <si>
    <t>Meraz Autopartes S.A. de C.V</t>
  </si>
  <si>
    <t>2112-1-00-057</t>
  </si>
  <si>
    <t>Juan Alberto Valencia Velasco</t>
  </si>
  <si>
    <t>2112-1-00-058</t>
  </si>
  <si>
    <t>Automotriz Chihuahua S.A de C.V.</t>
  </si>
  <si>
    <t>2112-1-00-059</t>
  </si>
  <si>
    <t>Aeroflash mensajeria S.A. de C.V.</t>
  </si>
  <si>
    <t>2112-1-00-060</t>
  </si>
  <si>
    <t>Raul Domínguez Ríos</t>
  </si>
  <si>
    <t>2112-1-00-061</t>
  </si>
  <si>
    <t>Esther Bueno Ortega</t>
  </si>
  <si>
    <t>2112-1-00-062</t>
  </si>
  <si>
    <t>Kinsa S.A. de C.V.</t>
  </si>
  <si>
    <t>2112-1-00-063</t>
  </si>
  <si>
    <t>Red Nacional de Consejos y Organismos Estatales de</t>
  </si>
  <si>
    <t>2112-1-00-064</t>
  </si>
  <si>
    <t>Sadross Servicios y Soluciones SA de CV</t>
  </si>
  <si>
    <t>2112-1-00-065</t>
  </si>
  <si>
    <t>Solumarkevent SA de CV</t>
  </si>
  <si>
    <t>2112-1-00-066</t>
  </si>
  <si>
    <t>Cristina Caraveo Aguilar</t>
  </si>
  <si>
    <t>2112-1-00-067</t>
  </si>
  <si>
    <t>Silvia Adriana Morales Martínez</t>
  </si>
  <si>
    <t>2112-1-00-068</t>
  </si>
  <si>
    <t>Juan Gabriel Hernández Jímenez</t>
  </si>
  <si>
    <t>2112-1-00-069</t>
  </si>
  <si>
    <t>Dora María Loya Sepulveda</t>
  </si>
  <si>
    <t>2112-1-00-070</t>
  </si>
  <si>
    <t>Inmobiliaria Misión del Desierto SA de CV</t>
  </si>
  <si>
    <t>2112-1-00-071</t>
  </si>
  <si>
    <t>Martha Cecilia Renova Alcalá</t>
  </si>
  <si>
    <t>2112-1-00-072</t>
  </si>
  <si>
    <t>Roberto Bouche Flores</t>
  </si>
  <si>
    <t>2112-1-00-073</t>
  </si>
  <si>
    <t>Grupo Remolques del Norte SA de CV</t>
  </si>
  <si>
    <t>2112-1-00-074</t>
  </si>
  <si>
    <t>Robotica Educativa de México SA de CV</t>
  </si>
  <si>
    <t>2112-1-00-075</t>
  </si>
  <si>
    <t>Semillas la Pila S.A de C.V.</t>
  </si>
  <si>
    <t>2112-1-00-076</t>
  </si>
  <si>
    <t>Instituto Chihuahuense de la Cultura</t>
  </si>
  <si>
    <t>2112-1-00-077</t>
  </si>
  <si>
    <t>Sandra Victoria Jurado Ruiz</t>
  </si>
  <si>
    <t>2112-1-00-078</t>
  </si>
  <si>
    <t>Quinto Elemento, Gestión Ambiental y Desarrollo Su</t>
  </si>
  <si>
    <t>2112-1-00-079</t>
  </si>
  <si>
    <t>Sergio Tejeda Navarrete</t>
  </si>
  <si>
    <t>2112-1-00-080</t>
  </si>
  <si>
    <t>Comercio en Red Directo, S. de R.L. de C.V.</t>
  </si>
  <si>
    <t>2112-1-00-081</t>
  </si>
  <si>
    <t>Luis Fernando Belkotosky Márquez</t>
  </si>
  <si>
    <t>2112-1-00-082</t>
  </si>
  <si>
    <t>Patronato del Museo del Niño de Ciudad Juárez</t>
  </si>
  <si>
    <t>2112-1-00-083</t>
  </si>
  <si>
    <t>Grupo posadas SAB</t>
  </si>
  <si>
    <t>2112-1-00-084</t>
  </si>
  <si>
    <t>Desarrollo Integral de la Familia</t>
  </si>
  <si>
    <t>2112-1-00-085</t>
  </si>
  <si>
    <t>Deutsche Bank Mexico SA</t>
  </si>
  <si>
    <t>2112-1-00-086</t>
  </si>
  <si>
    <t>Ruma Business Professionals, S.A. de C.V.</t>
  </si>
  <si>
    <t>2112-1-00-087</t>
  </si>
  <si>
    <t>Xpo Organización S.C.</t>
  </si>
  <si>
    <t>2112-1-00-088</t>
  </si>
  <si>
    <t>Encuentro de Jóvenes Investigadores</t>
  </si>
  <si>
    <t>2112-1-00-089</t>
  </si>
  <si>
    <t>Grupo ROSA Automatización y Control S.A. de C.V.</t>
  </si>
  <si>
    <t>2112-1-00-090</t>
  </si>
  <si>
    <t>Reactivos y Equipos SA de CV</t>
  </si>
  <si>
    <t>2112-1-00-091</t>
  </si>
  <si>
    <t>Miguel Angel Martínez Morales</t>
  </si>
  <si>
    <t>2112-1-00-092</t>
  </si>
  <si>
    <t>INTECSYS SA de CV</t>
  </si>
  <si>
    <t>2112-1-00-093</t>
  </si>
  <si>
    <t>La Calesa Chihuahuense SA de CV</t>
  </si>
  <si>
    <t>2112-1-00-094</t>
  </si>
  <si>
    <t>Norma Magallanes Barrera</t>
  </si>
  <si>
    <t>2112-1-00-095</t>
  </si>
  <si>
    <t>Christian Marmolejo Valdez</t>
  </si>
  <si>
    <t>2112-1-00-096</t>
  </si>
  <si>
    <t>CME Computación, S de R.L. M.I.</t>
  </si>
  <si>
    <t>2112-1-00-097</t>
  </si>
  <si>
    <t>Impulsora Promotora del Norte SA de CV</t>
  </si>
  <si>
    <t>2112-1-00-098</t>
  </si>
  <si>
    <t>Fideicomiso F/1596</t>
  </si>
  <si>
    <t>2112-1-00-099</t>
  </si>
  <si>
    <t>Instituto CIATT SC</t>
  </si>
  <si>
    <t>2112-1-00-100</t>
  </si>
  <si>
    <t>Roma Business Professionals, SA de CV</t>
  </si>
  <si>
    <t>2112-1-00-101</t>
  </si>
  <si>
    <t>Gran Hotel Morelia</t>
  </si>
  <si>
    <t>2112-1-00-102</t>
  </si>
  <si>
    <t>Oscar Alejandro Ruíz Ordoñez</t>
  </si>
  <si>
    <t>2112-1-00-103</t>
  </si>
  <si>
    <t>Operadora Emporio Zacatecas SA DE CV</t>
  </si>
  <si>
    <t>2112-1-00-104</t>
  </si>
  <si>
    <t>2112-1-00-105</t>
  </si>
  <si>
    <t>Nieves Ramón Castillo Loya</t>
  </si>
  <si>
    <t>2112-1-00-106</t>
  </si>
  <si>
    <t>Paola Guadalupe Leyva García</t>
  </si>
  <si>
    <t>2112-1-00-107</t>
  </si>
  <si>
    <t>Autoservicios Mercantiles del Sur SA de CV</t>
  </si>
  <si>
    <t>2112-1-00-108</t>
  </si>
  <si>
    <t>Centro de Publicidad Comercial de Nuevo León</t>
  </si>
  <si>
    <t>2112-1-00-109</t>
  </si>
  <si>
    <t>L&amp;A Consultores SC</t>
  </si>
  <si>
    <t>2112-1-00-110</t>
  </si>
  <si>
    <t>Proyectos Hidráulicos, Hidroeléctricos e Ingenierí</t>
  </si>
  <si>
    <t>2112-1-00-111</t>
  </si>
  <si>
    <t>Jesus Casas Hernández</t>
  </si>
  <si>
    <t>2112-1-00-112</t>
  </si>
  <si>
    <t>Servicio de Administración Tributaria</t>
  </si>
  <si>
    <t>2112-1-00-113</t>
  </si>
  <si>
    <t>Empresarial Duaglo, S.A. de C.V.</t>
  </si>
  <si>
    <t>2112-1-00-114</t>
  </si>
  <si>
    <t>Desarrollo Sustentable Comercial de Mexico SA CV</t>
  </si>
  <si>
    <t>2112-1-00-115</t>
  </si>
  <si>
    <t>Hotel Los Cedros de Delicias, S.A. de C.V.</t>
  </si>
  <si>
    <t>2112-1-00-116</t>
  </si>
  <si>
    <t>Play Club S.A. de C.V.</t>
  </si>
  <si>
    <t>2112-1-00-117</t>
  </si>
  <si>
    <t>CIA Sherwin Williams SA de CV</t>
  </si>
  <si>
    <t>2112-1-00-118</t>
  </si>
  <si>
    <t>Woolfolk de México SA de CV</t>
  </si>
  <si>
    <t>2112-1-00-119</t>
  </si>
  <si>
    <t>Sergio Sánchez Sepulveda</t>
  </si>
  <si>
    <t>2112-1-00-120</t>
  </si>
  <si>
    <t>Madeira's SA de CV</t>
  </si>
  <si>
    <t>2112-1-00-121</t>
  </si>
  <si>
    <t>Hortensia Zazueta Romo</t>
  </si>
  <si>
    <t>2112-1-00-122</t>
  </si>
  <si>
    <t>Científica Vela Quin S.A. de C.V.</t>
  </si>
  <si>
    <t>2112-1-00-123</t>
  </si>
  <si>
    <t>Claudia Ivone Casas Mendoza</t>
  </si>
  <si>
    <t>2112-1-00-124</t>
  </si>
  <si>
    <t>Evolución Multimedia México S de RL de CV</t>
  </si>
  <si>
    <t>2112-1-00-125</t>
  </si>
  <si>
    <t>Luis Ramos Conchouso</t>
  </si>
  <si>
    <t>2112-1-00-126</t>
  </si>
  <si>
    <t>Aris Israel Ávila Hernández</t>
  </si>
  <si>
    <t>2112-1-00-127</t>
  </si>
  <si>
    <t>Israel Boy Hernández</t>
  </si>
  <si>
    <t>2112-2-00-000</t>
  </si>
  <si>
    <t>Cadenas Productivas</t>
  </si>
  <si>
    <t>2113-0-00-000</t>
  </si>
  <si>
    <t>Contratistas por Obras Públicas por Pagar a CP</t>
  </si>
  <si>
    <t>2114-0-00-000</t>
  </si>
  <si>
    <t>Participaciones y Aportaciones por Pagar a CP</t>
  </si>
  <si>
    <t>2115-0-00-000</t>
  </si>
  <si>
    <t>Transferencias Otorgadas por Pagar a CP</t>
  </si>
  <si>
    <t>2116-0-00-000</t>
  </si>
  <si>
    <t>Intereses, Comisiones y Otros Gtos de la Deuda Pub</t>
  </si>
  <si>
    <t>2117-0-00-000</t>
  </si>
  <si>
    <t>Retenciones y Contribuciones por Pagar a CP</t>
  </si>
  <si>
    <t>2117-1-00-000</t>
  </si>
  <si>
    <t>Retenciones por Nomina</t>
  </si>
  <si>
    <t>2117-1-01-000</t>
  </si>
  <si>
    <t>Retencion por Nomina Burocratas</t>
  </si>
  <si>
    <t>2117-1-01-001</t>
  </si>
  <si>
    <t>Retencion por Pagar</t>
  </si>
  <si>
    <t>2117-1-01-002</t>
  </si>
  <si>
    <t>Cruz Roja</t>
  </si>
  <si>
    <t>2117-1-01-021</t>
  </si>
  <si>
    <t>Donativos TELETON</t>
  </si>
  <si>
    <t>2117-1-01-042</t>
  </si>
  <si>
    <t>Descuento por Infracciones</t>
  </si>
  <si>
    <t>2117-1-01-055</t>
  </si>
  <si>
    <t>Descuento por Faltas</t>
  </si>
  <si>
    <t>2117-1-02-000</t>
  </si>
  <si>
    <t>Retenciones por Nomina Magisterio</t>
  </si>
  <si>
    <t>2117-1-03-000</t>
  </si>
  <si>
    <t>Direccion de Pensiones Civiles del Estado</t>
  </si>
  <si>
    <t>2117-1-03-001</t>
  </si>
  <si>
    <t>Fondo Propio</t>
  </si>
  <si>
    <t>2117-1-03-002</t>
  </si>
  <si>
    <t>Servicio Medico</t>
  </si>
  <si>
    <t>2117-1-03-003</t>
  </si>
  <si>
    <t>Prestamo Corto Plazo</t>
  </si>
  <si>
    <t>2117-1-03-004</t>
  </si>
  <si>
    <t>Prestamos Hipotecario</t>
  </si>
  <si>
    <t>2117-1-04-000</t>
  </si>
  <si>
    <t>Instituto Chihuahuense de Salud (ICHISAL)</t>
  </si>
  <si>
    <t>2117-1-04-001</t>
  </si>
  <si>
    <t>2117-1-04-002</t>
  </si>
  <si>
    <t>Diferencial Servicio Medico</t>
  </si>
  <si>
    <t>2117-1-05-000</t>
  </si>
  <si>
    <t>Fondo de Retiro Trabajadores del Estado (S.E.E.CH.</t>
  </si>
  <si>
    <t>2117-1-06-000</t>
  </si>
  <si>
    <t>FOVISSSTE (S.E.E.CH.)</t>
  </si>
  <si>
    <t>2117-1-07-000</t>
  </si>
  <si>
    <t>ISSSTE (S.E.E.CH.)</t>
  </si>
  <si>
    <t>2117-1-08-000</t>
  </si>
  <si>
    <t>Sindicato de Burocratas</t>
  </si>
  <si>
    <t>2117-1-09-000</t>
  </si>
  <si>
    <t>Sindicato de Maestros</t>
  </si>
  <si>
    <t>2117-2-00-000</t>
  </si>
  <si>
    <t>Retenciones a Municipios</t>
  </si>
  <si>
    <t>2117-2-01-000</t>
  </si>
  <si>
    <t>Aportaciones al Fondo de Retiro</t>
  </si>
  <si>
    <t>2117-2-02-000</t>
  </si>
  <si>
    <t>Retención por Préstamos a Empleados</t>
  </si>
  <si>
    <t>2117-2-02-001</t>
  </si>
  <si>
    <t>2117-2-02-002</t>
  </si>
  <si>
    <t>Roberto Chacon Gomez</t>
  </si>
  <si>
    <t>2117-2-02-003</t>
  </si>
  <si>
    <t>2117-2-02-004</t>
  </si>
  <si>
    <t>2117-2-02-005</t>
  </si>
  <si>
    <t>2117-2-02-006</t>
  </si>
  <si>
    <t>2117-2-02-007</t>
  </si>
  <si>
    <t>2117-2-02-008</t>
  </si>
  <si>
    <t>2117-3-00-000</t>
  </si>
  <si>
    <t>Acreedores Diversos Retenciones en Inversion de Ob</t>
  </si>
  <si>
    <t>2117-3-00-001</t>
  </si>
  <si>
    <t>ISR por Salarios</t>
  </si>
  <si>
    <t>2117-4-00-000</t>
  </si>
  <si>
    <t>Impuestos y Cuotas por Pagar</t>
  </si>
  <si>
    <t>2117-4-01-001</t>
  </si>
  <si>
    <t>ISR Arrendamientos</t>
  </si>
  <si>
    <t>2117-4-01-002</t>
  </si>
  <si>
    <t>ISR Declaracion Anual a Favor</t>
  </si>
  <si>
    <t>2117-4-01-003</t>
  </si>
  <si>
    <t>ISR Honorarios</t>
  </si>
  <si>
    <t>2117-4-01-004</t>
  </si>
  <si>
    <t>ISR Honorarios Asimilables a Sueldos</t>
  </si>
  <si>
    <t>2117-4-01-005</t>
  </si>
  <si>
    <t>ISR Sueldos y Salarios</t>
  </si>
  <si>
    <t>2117-4-01-006</t>
  </si>
  <si>
    <t>Depositos Honorarios Medicos</t>
  </si>
  <si>
    <t>2117-4-01-009</t>
  </si>
  <si>
    <t>ISR por Aplicar</t>
  </si>
  <si>
    <t>2118-0-00-000</t>
  </si>
  <si>
    <t>Devoluciones de la Ley de Ingresos por Pagar a CP</t>
  </si>
  <si>
    <t>2119-0-00-000</t>
  </si>
  <si>
    <t>Otras Cuentas por Pagar a Corto Plazo</t>
  </si>
  <si>
    <t>2119-1-00-000</t>
  </si>
  <si>
    <t>Otros Acreedores</t>
  </si>
  <si>
    <t>2119-1-00-001</t>
  </si>
  <si>
    <t>Cheques pendientes de cobro</t>
  </si>
  <si>
    <t>2119-1-00-002</t>
  </si>
  <si>
    <t>2120-0-00-000</t>
  </si>
  <si>
    <t>2120-1-00-000</t>
  </si>
  <si>
    <t>Documentos por pagar a corto plazo</t>
  </si>
  <si>
    <t>2120-1-00-001</t>
  </si>
  <si>
    <t>Unidad de Riego San José, A.C.</t>
  </si>
  <si>
    <t>2120-1-00-002</t>
  </si>
  <si>
    <t>UACJ- Dr. Juan Pedro Flores</t>
  </si>
  <si>
    <t>2120-1-00-003</t>
  </si>
  <si>
    <t>UACJ-Dra. Claudia Alejandra Rodríguez</t>
  </si>
  <si>
    <t>2120-1-00-004</t>
  </si>
  <si>
    <t>Universidad la Salle Chihuahua AC.</t>
  </si>
  <si>
    <t>2120-1-00-005</t>
  </si>
  <si>
    <t>Escuela Preparatoria Activo 20-30</t>
  </si>
  <si>
    <t>2120-1-00-006</t>
  </si>
  <si>
    <t>UACH-Dr. Iván García</t>
  </si>
  <si>
    <t>2130-0-00-000</t>
  </si>
  <si>
    <t>Porcion a CP de a Deuda Publica a Largo Plazo</t>
  </si>
  <si>
    <t>2140-0-00-000</t>
  </si>
  <si>
    <t>Titulos y Valores a Corto Plazo</t>
  </si>
  <si>
    <t>2150-0-00-000</t>
  </si>
  <si>
    <t>2160-0-00-000</t>
  </si>
  <si>
    <t>Fondos Bienes de Terceros en Garantia y/o</t>
  </si>
  <si>
    <t>2170-0-00-000</t>
  </si>
  <si>
    <t>2190-0-00-000</t>
  </si>
  <si>
    <t>2200-0-00-000</t>
  </si>
  <si>
    <t>2210-0-00-000</t>
  </si>
  <si>
    <t>2220-0-00-000</t>
  </si>
  <si>
    <t>2230-0-00-000</t>
  </si>
  <si>
    <t>Deuda Publica a Largo Plazo</t>
  </si>
  <si>
    <t>2240-0-00-000</t>
  </si>
  <si>
    <t>2250-0-00-000</t>
  </si>
  <si>
    <t>Fondos y Bienes de Terceros en Garantia y/o Admon</t>
  </si>
  <si>
    <t>2260-0-00-000</t>
  </si>
  <si>
    <t>3000-0-00-000</t>
  </si>
  <si>
    <t>Hacienda Publica / Patrimonio</t>
  </si>
  <si>
    <t>3100-0-00-000</t>
  </si>
  <si>
    <t>Hacienda Publica / Patrimonio Contribuido</t>
  </si>
  <si>
    <t>3110-0-00-000</t>
  </si>
  <si>
    <t>3120-0-00-000</t>
  </si>
  <si>
    <t>3130-0-00-000</t>
  </si>
  <si>
    <t>Actualizacion de la Deuda Publica/Patrimonio</t>
  </si>
  <si>
    <t>3200-0-00-000</t>
  </si>
  <si>
    <t>Hacienda Publica / Patrimonio Generado</t>
  </si>
  <si>
    <t>3210-0-00-000</t>
  </si>
  <si>
    <t>Resultado del Ejercicio (Ahorro/Desahorro)</t>
  </si>
  <si>
    <t>3220-0-00-000</t>
  </si>
  <si>
    <t>Resultado de Ejercicios Anteriores</t>
  </si>
  <si>
    <t>3220-0-00-001</t>
  </si>
  <si>
    <t>REA 2013</t>
  </si>
  <si>
    <t>3220-0-00-002</t>
  </si>
  <si>
    <t>REA 2014</t>
  </si>
  <si>
    <t>3220-0-00-003</t>
  </si>
  <si>
    <t>Remanentes No Ejercidos</t>
  </si>
  <si>
    <t>3220-0-00-004</t>
  </si>
  <si>
    <t>REA 2015</t>
  </si>
  <si>
    <t>3220-0-00-005</t>
  </si>
  <si>
    <t>REA 2016</t>
  </si>
  <si>
    <t>3230-0-00-000</t>
  </si>
  <si>
    <t>Revaluos</t>
  </si>
  <si>
    <t>3231-0-00-000</t>
  </si>
  <si>
    <t>Revaluo de Bienes Inmuebles</t>
  </si>
  <si>
    <t>3232-0-00-000</t>
  </si>
  <si>
    <t>Revaluo de Bienes Muebles</t>
  </si>
  <si>
    <t>3233-0-00-000</t>
  </si>
  <si>
    <t>Revaluo de Bienes Intangibles</t>
  </si>
  <si>
    <t>3239-0-00-000</t>
  </si>
  <si>
    <t>Otros Revaluos</t>
  </si>
  <si>
    <t>3240-0-00-000</t>
  </si>
  <si>
    <t>3241-0-00-000</t>
  </si>
  <si>
    <t>Reservas de Patrimonio</t>
  </si>
  <si>
    <t>3242-0-00-000</t>
  </si>
  <si>
    <t>Reservas Territoriales</t>
  </si>
  <si>
    <t>3243-0-00-000</t>
  </si>
  <si>
    <t>Reservas por Contingencias</t>
  </si>
  <si>
    <t>3250-0-00-000</t>
  </si>
  <si>
    <t>Rectificaciones de Resultados de Ejerc. Anteriores</t>
  </si>
  <si>
    <t>3251-0-00-000</t>
  </si>
  <si>
    <t>Cambios en Politicas Contables</t>
  </si>
  <si>
    <t>3252-0-00-000</t>
  </si>
  <si>
    <t>Cambios por Errores Contables</t>
  </si>
  <si>
    <t>3300-0-00-000</t>
  </si>
  <si>
    <t>Exceso o Insuficiencia en la Actualizacion</t>
  </si>
  <si>
    <t>3310-0-00-000</t>
  </si>
  <si>
    <t>Resultado por Posicion Monetaria</t>
  </si>
  <si>
    <t>3320-0-00-000</t>
  </si>
  <si>
    <t>Resultado por Tenencia de Activos No Monetarios</t>
  </si>
  <si>
    <t>4000-0-00-000</t>
  </si>
  <si>
    <t>Ingresos y Otros Beneficios</t>
  </si>
  <si>
    <t>4100-0-00-000</t>
  </si>
  <si>
    <t>Ingresos de Gestion</t>
  </si>
  <si>
    <t>4110-0-00-000</t>
  </si>
  <si>
    <t>4111-0-00-000</t>
  </si>
  <si>
    <t>Impuestos sobre los Ingresos</t>
  </si>
  <si>
    <t>4112-0-00-000</t>
  </si>
  <si>
    <t>Impuestos sobre el Patrimonio</t>
  </si>
  <si>
    <t>4113-0-00-000</t>
  </si>
  <si>
    <t>Impuestos sobre la Produccion, Consumo y Transacci</t>
  </si>
  <si>
    <t>4114-0-00-000</t>
  </si>
  <si>
    <t>Impuesto al Comercio Exterior</t>
  </si>
  <si>
    <t>4115-0-00-000</t>
  </si>
  <si>
    <t>Impuestos sobre Nóminas y Asimilables</t>
  </si>
  <si>
    <t>4116-0-00-000</t>
  </si>
  <si>
    <t>Impuestos Ecologicos</t>
  </si>
  <si>
    <t>4117-0-00-000</t>
  </si>
  <si>
    <t>Accesorios de Impuestos</t>
  </si>
  <si>
    <t>4118-0-00-000</t>
  </si>
  <si>
    <t>Otros Impuestos</t>
  </si>
  <si>
    <t>4119-0-00-000</t>
  </si>
  <si>
    <t>Impuestos no Comprendidos en la Ley de Ingresos</t>
  </si>
  <si>
    <t>4120-0-00-000</t>
  </si>
  <si>
    <t>4121-0-00-000</t>
  </si>
  <si>
    <t>Aportaciones para Fondo de Vivienda</t>
  </si>
  <si>
    <t>4122-0-00-000</t>
  </si>
  <si>
    <t>Cuotas para el Seguro Social</t>
  </si>
  <si>
    <t>4123-0-00-000</t>
  </si>
  <si>
    <t>Cuotas de Ahorro para el Retiro</t>
  </si>
  <si>
    <t>4124-0-00-000</t>
  </si>
  <si>
    <t>Otras Cuotas y Aportaciones de la Seg. Social</t>
  </si>
  <si>
    <t>4125-0-00-000</t>
  </si>
  <si>
    <t>Accesorios</t>
  </si>
  <si>
    <t>4130-0-00-000</t>
  </si>
  <si>
    <t>4131-0-00-000</t>
  </si>
  <si>
    <t>Contribuciones de Mejoras por Obras Publicas</t>
  </si>
  <si>
    <t>4140-0-00-000</t>
  </si>
  <si>
    <t>4141-0-00-000</t>
  </si>
  <si>
    <t>Derechos por el Uso Goce Aprov. o Explot. de Biene</t>
  </si>
  <si>
    <t>4142-0-00-000</t>
  </si>
  <si>
    <t>Derechos a los Hidrocarburos</t>
  </si>
  <si>
    <t>4143-0-00-000</t>
  </si>
  <si>
    <t>Derechos por Prestacion de Servicios</t>
  </si>
  <si>
    <t>4144-0-00-000</t>
  </si>
  <si>
    <t>Accesorios a Derechos</t>
  </si>
  <si>
    <t>4145-0-00-000</t>
  </si>
  <si>
    <t>Otros Derechos</t>
  </si>
  <si>
    <t>4150-0-00-000</t>
  </si>
  <si>
    <t>4151-0-00-000</t>
  </si>
  <si>
    <t>Productos derivados del uso y aprov de bienes no s</t>
  </si>
  <si>
    <t>4152-0-00-000</t>
  </si>
  <si>
    <t>Enajenacion de bienes muebles no sujetos a ser inv</t>
  </si>
  <si>
    <t>4153-0-00-000</t>
  </si>
  <si>
    <t>Accesorios de Productos</t>
  </si>
  <si>
    <t>4159-0-00-000</t>
  </si>
  <si>
    <t>Otros Productos que Generan Ingresos Corrientes</t>
  </si>
  <si>
    <t>4160-0-00-000</t>
  </si>
  <si>
    <t>4161-0-00-000</t>
  </si>
  <si>
    <t>Incentivos Derivados de la Colaboracion Fiscal</t>
  </si>
  <si>
    <t>4162-0-00-000</t>
  </si>
  <si>
    <t>Multas</t>
  </si>
  <si>
    <t>4163-0-00-000</t>
  </si>
  <si>
    <t>Indemnizaciones</t>
  </si>
  <si>
    <t>4164-0-00-000</t>
  </si>
  <si>
    <t>Reintegros</t>
  </si>
  <si>
    <t>4165-0-00-000</t>
  </si>
  <si>
    <t>Aprovechamientos Provenientes de Obras Publicas</t>
  </si>
  <si>
    <t>4166-0-00-000</t>
  </si>
  <si>
    <t>Aprovechamientos por Participaciones Derivadas Ley</t>
  </si>
  <si>
    <t>4167-0-00-000</t>
  </si>
  <si>
    <t>Aprovechamientos por Aportaciones y Cooperaciones</t>
  </si>
  <si>
    <t>4168-0-00-000</t>
  </si>
  <si>
    <t>Accesorios de Aprovechamientos</t>
  </si>
  <si>
    <t>4169-0-00-000</t>
  </si>
  <si>
    <t>Otros Aprovechamientos</t>
  </si>
  <si>
    <t>4170-0-00-000</t>
  </si>
  <si>
    <t>Ingreso por Venta de Bienes y Servicios</t>
  </si>
  <si>
    <t>4171-0-00-000</t>
  </si>
  <si>
    <t>Ingresos por Venta de Mercancias</t>
  </si>
  <si>
    <t>4172-0-00-000</t>
  </si>
  <si>
    <t>Ingresos por Vta de Bienes y Serv. Prod. Gobierno</t>
  </si>
  <si>
    <t>4173-0-00-000</t>
  </si>
  <si>
    <t>Ingresos por Vta de Bienes y Serv. Org. Descentral</t>
  </si>
  <si>
    <t>4174-0-00-000</t>
  </si>
  <si>
    <t>Ingresos de Operac de Entidades Paraestatales Empr</t>
  </si>
  <si>
    <t>4190-0-00-000</t>
  </si>
  <si>
    <t>Ingresos no Comprendidos en las Fracc de la Ley</t>
  </si>
  <si>
    <t>4191-0-00-000</t>
  </si>
  <si>
    <t>Imp. No Comp. en Fracc. de Ley causado en Ejer Ant</t>
  </si>
  <si>
    <t>4192-0-00-000</t>
  </si>
  <si>
    <t>Contrib de Mejoras, Derechos, Prod y Aprov Ejerc</t>
  </si>
  <si>
    <t>4200-0-00-000</t>
  </si>
  <si>
    <t>Particip, Aport., Transf., Asignaciones, Subsidios</t>
  </si>
  <si>
    <t>4210-0-00-000</t>
  </si>
  <si>
    <t>4211-0-00-000</t>
  </si>
  <si>
    <t>4212-0-00-000</t>
  </si>
  <si>
    <t>4212-0-00-001</t>
  </si>
  <si>
    <t>4212-0-00-002</t>
  </si>
  <si>
    <t>4212-0-00-003</t>
  </si>
  <si>
    <t>4212-0-00-004</t>
  </si>
  <si>
    <t>Jovenes Maestros en la Industria</t>
  </si>
  <si>
    <t>4212-0-00-005</t>
  </si>
  <si>
    <t>Semana Nacional y Apropiacion: Chihuahua</t>
  </si>
  <si>
    <t>4213-0-00-000</t>
  </si>
  <si>
    <t>Convenios de Impuestos Coordinados con Ent. Federa</t>
  </si>
  <si>
    <t>4220-0-00-000</t>
  </si>
  <si>
    <t>Transf, Asignac, Subsidios y Otras Ayudas</t>
  </si>
  <si>
    <t>4221-0-00-000</t>
  </si>
  <si>
    <t>Transf Internas y Asignaciones al Sector Publico</t>
  </si>
  <si>
    <t>4222-0-00-000</t>
  </si>
  <si>
    <t>Transferencias al Resto del Sector Publico</t>
  </si>
  <si>
    <t>4223-0-00-000</t>
  </si>
  <si>
    <t>4223-0-00-001</t>
  </si>
  <si>
    <t>Subsidio Estatal</t>
  </si>
  <si>
    <t>4224-0-00-000</t>
  </si>
  <si>
    <t>4225-0-00-000</t>
  </si>
  <si>
    <t>4226-0-00-000</t>
  </si>
  <si>
    <t>Transferencia al Exterior</t>
  </si>
  <si>
    <t>4300-0-00-000</t>
  </si>
  <si>
    <t>4310-0-00-000</t>
  </si>
  <si>
    <t>Ingresos Financieros</t>
  </si>
  <si>
    <t>4311-0-00-000</t>
  </si>
  <si>
    <t>Intereses Ganados de Valores, Creditos, Bonos y Ot</t>
  </si>
  <si>
    <t>4319-0-00-000</t>
  </si>
  <si>
    <t>Otros Ingresos Financieros</t>
  </si>
  <si>
    <t>4319-0-00-001</t>
  </si>
  <si>
    <t>Intereses cobrados</t>
  </si>
  <si>
    <t>4320-0-00-000</t>
  </si>
  <si>
    <t>Incremento en Variacion de Inventarios</t>
  </si>
  <si>
    <t>4321-0-00-000</t>
  </si>
  <si>
    <t>Incremento por Variacion de Inv. de Mcias Venta</t>
  </si>
  <si>
    <t>4322-0-00-000</t>
  </si>
  <si>
    <t>Incremento por Variacion de Inv. de Mcias Terminad</t>
  </si>
  <si>
    <t>4323-0-00-000</t>
  </si>
  <si>
    <t>Incremento por Variacion de Inv. de Mcias Proceso</t>
  </si>
  <si>
    <t>4324-0-00-000</t>
  </si>
  <si>
    <t>Incremento por Variacion de Inv. MP, Mater. y Sumi</t>
  </si>
  <si>
    <t>4325-0-00-000</t>
  </si>
  <si>
    <t>Incremento por Variacion de Almacen de MP, Mater y</t>
  </si>
  <si>
    <t>4330-0-00-000</t>
  </si>
  <si>
    <t>Disminucion del Exceso de Estim. por Perdida o Det</t>
  </si>
  <si>
    <t>4330-1-00-000</t>
  </si>
  <si>
    <t>Disminucion del Exceso de Estimac por Perdida o</t>
  </si>
  <si>
    <t>4340-0-00-000</t>
  </si>
  <si>
    <t>Disminucion del Exceso de Provisiones</t>
  </si>
  <si>
    <t>4340-1-00-000</t>
  </si>
  <si>
    <t>4390-0-00-000</t>
  </si>
  <si>
    <t>4391-0-00-000</t>
  </si>
  <si>
    <t>Otros Ingresos de Ejercicios Anteriores</t>
  </si>
  <si>
    <t>4392-0-00-000</t>
  </si>
  <si>
    <t>Bonificaciones y Descuentos Obtenidos</t>
  </si>
  <si>
    <t>4393-0-00-000</t>
  </si>
  <si>
    <t>Dif. por Tipo de Cambio a Favor en Efvo y Equiv.</t>
  </si>
  <si>
    <t>4394-0-00-000</t>
  </si>
  <si>
    <t>Diferencias de Cotizaciones a Favor en Valores Neg</t>
  </si>
  <si>
    <t>4395-0-00-000</t>
  </si>
  <si>
    <t>4396-0-00-000</t>
  </si>
  <si>
    <t>Utilidades por Participacion Patrimonial</t>
  </si>
  <si>
    <t>4399-0-00-000</t>
  </si>
  <si>
    <t>4399-0-00-001</t>
  </si>
  <si>
    <t>Diferencias a Favor</t>
  </si>
  <si>
    <t>5000-0-00-000</t>
  </si>
  <si>
    <t>Gastos y Otras Perdidas</t>
  </si>
  <si>
    <t>5100-0-00-000</t>
  </si>
  <si>
    <t>Gastos de Funcionamiento</t>
  </si>
  <si>
    <t>5110-0-00-000</t>
  </si>
  <si>
    <t>5111-0-00-000</t>
  </si>
  <si>
    <t>Remuneraciones al Personal de Caracter Permanente</t>
  </si>
  <si>
    <t>5111-1-00-000</t>
  </si>
  <si>
    <t>Dietas</t>
  </si>
  <si>
    <t>5111-2-00-000</t>
  </si>
  <si>
    <t>Haberes</t>
  </si>
  <si>
    <t>5111-3-00-000</t>
  </si>
  <si>
    <t>Sueldo Base a Personal Permanente</t>
  </si>
  <si>
    <t>5111-3-00-001</t>
  </si>
  <si>
    <t>Sueldo</t>
  </si>
  <si>
    <t>5111-3-00-002</t>
  </si>
  <si>
    <t>Nivelación Salarial</t>
  </si>
  <si>
    <t>5112-0-00-000</t>
  </si>
  <si>
    <t>Remuneraciones al Personal de Caracter Transitorio</t>
  </si>
  <si>
    <t>5112-1-00-000</t>
  </si>
  <si>
    <t>Honorarios Asimilables a Salarios</t>
  </si>
  <si>
    <t>5112-1-00-001</t>
  </si>
  <si>
    <t>5112-2-00-000</t>
  </si>
  <si>
    <t>Sueldo Base a Personal Eventual</t>
  </si>
  <si>
    <t>5112-2-00-001</t>
  </si>
  <si>
    <t>5112-2-00-002</t>
  </si>
  <si>
    <t>5112-3-00-000</t>
  </si>
  <si>
    <t>Retribuciones por Servicios de Caracter Social</t>
  </si>
  <si>
    <t>5112-4-00-000</t>
  </si>
  <si>
    <t>Retribucion a los Representantes de los Trabajador</t>
  </si>
  <si>
    <t>5113-0-00-000</t>
  </si>
  <si>
    <t>5113-1-00-000</t>
  </si>
  <si>
    <t>Primas por Años de Servicios Efectivos Prestados</t>
  </si>
  <si>
    <t>5113-1-00-001</t>
  </si>
  <si>
    <t>Prima de Antiguedad</t>
  </si>
  <si>
    <t>5113-1-00-002</t>
  </si>
  <si>
    <t>Escalafón Económico</t>
  </si>
  <si>
    <t>5113-1-00-003</t>
  </si>
  <si>
    <t>Prima Quinquenal</t>
  </si>
  <si>
    <t>5113-2-00-000</t>
  </si>
  <si>
    <t>Prima de Vacaciones, Dominical y Gratific. Anual</t>
  </si>
  <si>
    <t>5113-2-00-001</t>
  </si>
  <si>
    <t>Gratificación Anual</t>
  </si>
  <si>
    <t>5113-2-00-002</t>
  </si>
  <si>
    <t>Prima Vacacional</t>
  </si>
  <si>
    <t>5113-2-00-003</t>
  </si>
  <si>
    <t>Prima Dominical</t>
  </si>
  <si>
    <t>5113-3-00-000</t>
  </si>
  <si>
    <t>Horas Extraordinarias</t>
  </si>
  <si>
    <t>5113-3-00-001</t>
  </si>
  <si>
    <t>Horas Extras</t>
  </si>
  <si>
    <t>5113-3-00-002</t>
  </si>
  <si>
    <t>Vacaciones Pagadas</t>
  </si>
  <si>
    <t>5113-4-00-000</t>
  </si>
  <si>
    <t>5113-4-00-001</t>
  </si>
  <si>
    <t>5113-4-00-002</t>
  </si>
  <si>
    <t>Compensaciones Adicionales al Magisterio</t>
  </si>
  <si>
    <t>5113-4-00-003</t>
  </si>
  <si>
    <t>Bono Complementario</t>
  </si>
  <si>
    <t>5113-4-00-004</t>
  </si>
  <si>
    <t>Compensaciones por Tiempo Extra Fijo</t>
  </si>
  <si>
    <t>5113-5-00-000</t>
  </si>
  <si>
    <t>Sobrehaberes</t>
  </si>
  <si>
    <t>5113-5-00-001</t>
  </si>
  <si>
    <t>5113-6-00-000</t>
  </si>
  <si>
    <t>Asignaciones de Tecnico, de Mando, por Comision,</t>
  </si>
  <si>
    <t>5113-7-00-000</t>
  </si>
  <si>
    <t>Honorarios Especiales</t>
  </si>
  <si>
    <t>5113-7-00-001</t>
  </si>
  <si>
    <t>Participaciones a Auditores</t>
  </si>
  <si>
    <t>5113-7-00-002</t>
  </si>
  <si>
    <t>Participaciones a Ministros Ejecutores</t>
  </si>
  <si>
    <t>5113-7-00-003</t>
  </si>
  <si>
    <t>Asifnación Docente y Pedagógica</t>
  </si>
  <si>
    <t>5113-8-00-000</t>
  </si>
  <si>
    <t>Participacion Vigilancia de Cump de Leyes y Custod</t>
  </si>
  <si>
    <t>5114-0-00-000</t>
  </si>
  <si>
    <t>5114-1-00-000</t>
  </si>
  <si>
    <t>Aportaciones de Seguridad Social</t>
  </si>
  <si>
    <t>5114-1-00-001</t>
  </si>
  <si>
    <t>Aportaciones a Pensiones</t>
  </si>
  <si>
    <t>5114-1-00-003</t>
  </si>
  <si>
    <t>Aportaciones al ICHISAL</t>
  </si>
  <si>
    <t>5114-2-00-000</t>
  </si>
  <si>
    <t>Aportaciones a Fondos de Vivienda</t>
  </si>
  <si>
    <t>5114-2-00-001</t>
  </si>
  <si>
    <t>Aportaciones a Fondo de Vivienda</t>
  </si>
  <si>
    <t>5114-3-00-000</t>
  </si>
  <si>
    <t>Aportaciones al Sistema para el Retiro</t>
  </si>
  <si>
    <t>5114-3-00-001</t>
  </si>
  <si>
    <t>Aportaciones para el fondo propio</t>
  </si>
  <si>
    <t>5114-3-00-002</t>
  </si>
  <si>
    <t>SAR</t>
  </si>
  <si>
    <t>5114-3-00-003</t>
  </si>
  <si>
    <t>AFORE</t>
  </si>
  <si>
    <t>5114-4-00-000</t>
  </si>
  <si>
    <t>Aportaciones para Seguros</t>
  </si>
  <si>
    <t>5115-0-00-000</t>
  </si>
  <si>
    <t>Otras Prestaciones Sociales y Economicas</t>
  </si>
  <si>
    <t>5115-1-00-000</t>
  </si>
  <si>
    <t>5115-2-00-000</t>
  </si>
  <si>
    <t>5115-2-00-001</t>
  </si>
  <si>
    <t>5115-3-00-000</t>
  </si>
  <si>
    <t>Prestaciones y Haberes de Retiro</t>
  </si>
  <si>
    <t>5115-3-00-001</t>
  </si>
  <si>
    <t>5115-4-00-000</t>
  </si>
  <si>
    <t>Prestaciones Contractuales</t>
  </si>
  <si>
    <t>5115-4-00-001</t>
  </si>
  <si>
    <t>Ayuda para Lentes</t>
  </si>
  <si>
    <t>5115-4-00-002</t>
  </si>
  <si>
    <t>Bono y ayuda de guardería</t>
  </si>
  <si>
    <t>5115-4-00-003</t>
  </si>
  <si>
    <t>Bono y ayuda de transporte</t>
  </si>
  <si>
    <t>5115-4-00-004</t>
  </si>
  <si>
    <t>Despensa</t>
  </si>
  <si>
    <t>5115-5-00-000</t>
  </si>
  <si>
    <t>Apoyo a la capacitacion de los Serv. Publicos</t>
  </si>
  <si>
    <t>5115-5-00-001</t>
  </si>
  <si>
    <t>Apoyo Superación Académica</t>
  </si>
  <si>
    <t>5115-5-00-002</t>
  </si>
  <si>
    <t>Ayuda para Gastos y Utiles Escolares</t>
  </si>
  <si>
    <t>5115-9-00-000</t>
  </si>
  <si>
    <t>5115-9-00-004</t>
  </si>
  <si>
    <t>Canastilla Maternidad</t>
  </si>
  <si>
    <t>5115-9-00-005</t>
  </si>
  <si>
    <t>Dias Económicos</t>
  </si>
  <si>
    <t>5115-9-00-007</t>
  </si>
  <si>
    <t>Eventos Sociales al Personal</t>
  </si>
  <si>
    <t>5116-0-00-000</t>
  </si>
  <si>
    <t>5116-1-00-000</t>
  </si>
  <si>
    <t>Previsiones de Caracter Laboral, Economica y SS</t>
  </si>
  <si>
    <t>5117-0-00-000</t>
  </si>
  <si>
    <t>Pago de Estimulos a Servidores Publicos</t>
  </si>
  <si>
    <t>5117-1-00-000</t>
  </si>
  <si>
    <t>Estimulos</t>
  </si>
  <si>
    <t>5117-1-00-001</t>
  </si>
  <si>
    <t>Estimulos por Años de Servicio</t>
  </si>
  <si>
    <t>5117-1-00-002</t>
  </si>
  <si>
    <t>Estímulos al desempeño de la calidad en el servici</t>
  </si>
  <si>
    <t>5117-1-00-003</t>
  </si>
  <si>
    <t>Estímulos a la productividad</t>
  </si>
  <si>
    <t>5117-1-00-004</t>
  </si>
  <si>
    <t>Bonos anuales y especiales</t>
  </si>
  <si>
    <t>5117-1-00-005</t>
  </si>
  <si>
    <t>Ajustes al salario</t>
  </si>
  <si>
    <t>5117-2-00-000</t>
  </si>
  <si>
    <t>Recompensas</t>
  </si>
  <si>
    <t>5117-2-00-001</t>
  </si>
  <si>
    <t>5118-0-00-000</t>
  </si>
  <si>
    <t>Impuestos s/Nominas y otros que se Deriven de Rela</t>
  </si>
  <si>
    <t>5118-1-00-000</t>
  </si>
  <si>
    <t>Impuesto sobre Nomina</t>
  </si>
  <si>
    <t>5118-2-00-000</t>
  </si>
  <si>
    <t>Impuestos Derivados de una Relacion Laboral</t>
  </si>
  <si>
    <t>5120-0-00-000</t>
  </si>
  <si>
    <t>5121-0-00-000</t>
  </si>
  <si>
    <t>Materiales de Admon, Emision de Doctos y Art. Ofic</t>
  </si>
  <si>
    <t>5121-1-00-000</t>
  </si>
  <si>
    <t>Materiales, Utiles y Equipo Menor de Oficina</t>
  </si>
  <si>
    <t>5121-1-00-001</t>
  </si>
  <si>
    <t>5121-2-00-000</t>
  </si>
  <si>
    <t>Materiales y Utiles de Impresión y Reproducción</t>
  </si>
  <si>
    <t>5121-2-00-001</t>
  </si>
  <si>
    <t>Materiales, útiles de impresión y reproducción</t>
  </si>
  <si>
    <t>5121-3-00-000</t>
  </si>
  <si>
    <t>Material Estadistico y Geografico</t>
  </si>
  <si>
    <t>5121-3-00-001</t>
  </si>
  <si>
    <t>Material estadístico y geográfico</t>
  </si>
  <si>
    <t>5121-4-00-000</t>
  </si>
  <si>
    <t>Materiales, Utiles y Eq Menor de Tecnologias de In</t>
  </si>
  <si>
    <t>5121-4-00-001</t>
  </si>
  <si>
    <t>Materiales, útiles y equipos menores de tecnología</t>
  </si>
  <si>
    <t>5121-5-00-000</t>
  </si>
  <si>
    <t>Material Impreso e Información Digital</t>
  </si>
  <si>
    <t>5121-5-00-001</t>
  </si>
  <si>
    <t>Material impreso e información digital</t>
  </si>
  <si>
    <t>5121-6-00-000</t>
  </si>
  <si>
    <t>Materiales de Limpieza</t>
  </si>
  <si>
    <t>5121-6-00-001</t>
  </si>
  <si>
    <t>Material de limpieza</t>
  </si>
  <si>
    <t>5121-7-00-000</t>
  </si>
  <si>
    <t>Materiales y Utiles de Enseñanza</t>
  </si>
  <si>
    <t>5121-7-00-001</t>
  </si>
  <si>
    <t>Materiales y útiles de enseñanza</t>
  </si>
  <si>
    <t>5121-8-00-000</t>
  </si>
  <si>
    <t>Material Electoral</t>
  </si>
  <si>
    <t>5121-8-00-001</t>
  </si>
  <si>
    <t>Material electoral</t>
  </si>
  <si>
    <t>5122-0-00-000</t>
  </si>
  <si>
    <t>5122-1-00-000</t>
  </si>
  <si>
    <t>Productos Alimenticios para Personas</t>
  </si>
  <si>
    <t>5122-1-00-001</t>
  </si>
  <si>
    <t>Productos alimenticios para personas</t>
  </si>
  <si>
    <t>5122-2-00-000</t>
  </si>
  <si>
    <t>Productos Alimenticios para Animales</t>
  </si>
  <si>
    <t>5122-3-00-000</t>
  </si>
  <si>
    <t>Utensilios para el Servicio de Alimentación</t>
  </si>
  <si>
    <t>5122-3-00-001</t>
  </si>
  <si>
    <t>Utensilios para el servicio de alimentación</t>
  </si>
  <si>
    <t>5123-0-00-000</t>
  </si>
  <si>
    <t>MP y Materiales de Produccion y Comercializacion</t>
  </si>
  <si>
    <t>5124-0-00-000</t>
  </si>
  <si>
    <t>Materiales y Art. de Construccion y Reparacion</t>
  </si>
  <si>
    <t>5125-0-00-000</t>
  </si>
  <si>
    <t>Productos Quimicos, Farmaceuticos y de Laboratorio</t>
  </si>
  <si>
    <t>5126-0-00-000</t>
  </si>
  <si>
    <t>5126-1-00-000</t>
  </si>
  <si>
    <t>Combustibles, Lubricantres y Aditivos</t>
  </si>
  <si>
    <t>5126-1-00-001</t>
  </si>
  <si>
    <t>Combustibles</t>
  </si>
  <si>
    <t>5126-1-00-002</t>
  </si>
  <si>
    <t>Lubricantes y Aditivos</t>
  </si>
  <si>
    <t>5126-2-00-000</t>
  </si>
  <si>
    <t>Carbon y sus Derivados</t>
  </si>
  <si>
    <t>5127-0-00-000</t>
  </si>
  <si>
    <t>Vestuario, Blancos, Prendas de Proteccion y Art. D</t>
  </si>
  <si>
    <t>5127-1-00-000</t>
  </si>
  <si>
    <t>Vestuarios y Uniformes</t>
  </si>
  <si>
    <t>5127-1-00-001</t>
  </si>
  <si>
    <t>Vestuario y Uniformes</t>
  </si>
  <si>
    <t>5127-2-00-000</t>
  </si>
  <si>
    <t>Prendas de Seguridad y Proteccion Personal</t>
  </si>
  <si>
    <t>5127-3-00-000</t>
  </si>
  <si>
    <t>Articulos Deportivos</t>
  </si>
  <si>
    <t>5127-4-00-000</t>
  </si>
  <si>
    <t>Productos Textiles</t>
  </si>
  <si>
    <t>5127-5-00-000</t>
  </si>
  <si>
    <t>Blancos y Otros Productos, Excepto Prendas Vestir</t>
  </si>
  <si>
    <t>5128-0-00-000</t>
  </si>
  <si>
    <t>Materiales y Suministros para Seguridad</t>
  </si>
  <si>
    <t>5128-1-00-000</t>
  </si>
  <si>
    <t>Sustancias y Materiales Explosivos</t>
  </si>
  <si>
    <t>5128-2-00-001</t>
  </si>
  <si>
    <t>Materiales de seguridad pública</t>
  </si>
  <si>
    <t>5129-0-00-000</t>
  </si>
  <si>
    <t>Herramientas, Refacciones y Acc Menores</t>
  </si>
  <si>
    <t>5129-1-00-000</t>
  </si>
  <si>
    <t>Herramientas Menores</t>
  </si>
  <si>
    <t>5129-1-00-001</t>
  </si>
  <si>
    <t>Herramientas menores</t>
  </si>
  <si>
    <t>5129-2-00-000</t>
  </si>
  <si>
    <t>Refacciones y Accesorios Menores de Edificios</t>
  </si>
  <si>
    <t>5129-2-00-001</t>
  </si>
  <si>
    <t>Refacciones y accesorios menores de edificios</t>
  </si>
  <si>
    <t>5129-3-00-000</t>
  </si>
  <si>
    <t>Refacc y Acc Menores de Mobiliario y Equipo de Ad</t>
  </si>
  <si>
    <t>5129-3-00-001</t>
  </si>
  <si>
    <t>5129-4-00-000</t>
  </si>
  <si>
    <t>Refacc Y Acc Menores de Equipo de Computo y Tecnol</t>
  </si>
  <si>
    <t>5129-4-00-001</t>
  </si>
  <si>
    <t>5129-5-00-000</t>
  </si>
  <si>
    <t>Refacc y Acc Menores de Eq e Instrumental Medico</t>
  </si>
  <si>
    <t>5129-5-00-001</t>
  </si>
  <si>
    <t>5129-6-00-000</t>
  </si>
  <si>
    <t>Refacc y Acc Menores de Eq de Transporte</t>
  </si>
  <si>
    <t>5129-6-00-001</t>
  </si>
  <si>
    <t>5129-7-00-000</t>
  </si>
  <si>
    <t>Refacc y Acc Menores Equipo de Defensa</t>
  </si>
  <si>
    <t>5129-7-00-001</t>
  </si>
  <si>
    <t>5129-8-00-000</t>
  </si>
  <si>
    <t>Refacc y Acc Menores Maquinaria y Equipo</t>
  </si>
  <si>
    <t>5129-8-00-001</t>
  </si>
  <si>
    <t>5130-0-00-000</t>
  </si>
  <si>
    <t>5131-0-00-000</t>
  </si>
  <si>
    <t>Servicios Basicos</t>
  </si>
  <si>
    <t>5131-1-00-000</t>
  </si>
  <si>
    <t>Energia Electrica</t>
  </si>
  <si>
    <t>5131-1-00-001</t>
  </si>
  <si>
    <t>Energia Electrica CFE</t>
  </si>
  <si>
    <t>5131-2-00-000</t>
  </si>
  <si>
    <t>Gas</t>
  </si>
  <si>
    <t>5131-2-00-001</t>
  </si>
  <si>
    <t>5131-3-00-000</t>
  </si>
  <si>
    <t>Agua</t>
  </si>
  <si>
    <t>5131-3-00-001</t>
  </si>
  <si>
    <t>Agua JMAS</t>
  </si>
  <si>
    <t>5131-4-00-000</t>
  </si>
  <si>
    <t>Telefonia Tradicional</t>
  </si>
  <si>
    <t>5131-4-00-001</t>
  </si>
  <si>
    <t>Telefonía tradicional CABLEMAS</t>
  </si>
  <si>
    <t>5131-5-00-000</t>
  </si>
  <si>
    <t>Telefonia Celular</t>
  </si>
  <si>
    <t>5131-5-00-001</t>
  </si>
  <si>
    <t>Telefonía celular TELCEL</t>
  </si>
  <si>
    <t>5131-6-00-000</t>
  </si>
  <si>
    <t>Servicios de Telecomunicaciones y Satelitales</t>
  </si>
  <si>
    <t>5131-6-00-001</t>
  </si>
  <si>
    <t>Servicios de telecomunicaciones y satélites</t>
  </si>
  <si>
    <t>5131-7-00-000</t>
  </si>
  <si>
    <t>Servicios de Acceso a Internet, Redes y Procesamie</t>
  </si>
  <si>
    <t>5131-7-00-001</t>
  </si>
  <si>
    <t>Servicios de acceso de Internet, redes y procesami</t>
  </si>
  <si>
    <t>5131-8-00-000</t>
  </si>
  <si>
    <t>Servicios Postales y Telegraficos</t>
  </si>
  <si>
    <t>5131-8-00-001</t>
  </si>
  <si>
    <t>Mensajeria y Paqueteria</t>
  </si>
  <si>
    <t>5131-9-00-000</t>
  </si>
  <si>
    <t>Servicios Integrales y Otros Servicios</t>
  </si>
  <si>
    <t>5132-0-00-000</t>
  </si>
  <si>
    <t>5132-1-00-000</t>
  </si>
  <si>
    <t>Arrendamiento de Terrenos</t>
  </si>
  <si>
    <t>5132-1-00-001</t>
  </si>
  <si>
    <t>Arrendamiento de terrenos</t>
  </si>
  <si>
    <t>5132-2-00-000</t>
  </si>
  <si>
    <t>Arrendamiento de Edificios</t>
  </si>
  <si>
    <t>5132-2-00-001</t>
  </si>
  <si>
    <t>Viviendas y Edificaciones no Residenciales</t>
  </si>
  <si>
    <t>5132-2-00-002</t>
  </si>
  <si>
    <t>Salones para Convenciones</t>
  </si>
  <si>
    <t>5132-2-00-003</t>
  </si>
  <si>
    <t>Oficinas y Locales Comerciales</t>
  </si>
  <si>
    <t>5132-2-00-004</t>
  </si>
  <si>
    <t>Teatros</t>
  </si>
  <si>
    <t>5132-2-00-005</t>
  </si>
  <si>
    <t>Estadios</t>
  </si>
  <si>
    <t>5132-2-00-006</t>
  </si>
  <si>
    <t>Auditorios</t>
  </si>
  <si>
    <t>5132-3-00-000</t>
  </si>
  <si>
    <t>Arrendamiento de Mob y Eq. de Administracion</t>
  </si>
  <si>
    <t>5132-3-00-001</t>
  </si>
  <si>
    <t>Equipo de Compúto</t>
  </si>
  <si>
    <t>5132-3-00-002</t>
  </si>
  <si>
    <t>Impresoras</t>
  </si>
  <si>
    <t>5132-3-00-003</t>
  </si>
  <si>
    <t>Fotocopiadoras</t>
  </si>
  <si>
    <t>5132-4-00-000</t>
  </si>
  <si>
    <t>Arrendamiento de Equipo e Instrumental Medico</t>
  </si>
  <si>
    <t>5132-5-00-000</t>
  </si>
  <si>
    <t>Arrendamiento Equipo de Transporte</t>
  </si>
  <si>
    <t>5132-5-00-001</t>
  </si>
  <si>
    <t>Equipo de Transporte Terrestre</t>
  </si>
  <si>
    <t>5132-6-00-000</t>
  </si>
  <si>
    <t>Arrendamiento Maquinaria, Otros Equipos y Herramie</t>
  </si>
  <si>
    <t>5132-7-00-000</t>
  </si>
  <si>
    <t>Arrendamiento de Activos Intangibles</t>
  </si>
  <si>
    <t>5132-8-00-000</t>
  </si>
  <si>
    <t>Arrendamiento Financiero</t>
  </si>
  <si>
    <t>5132-9-00-000</t>
  </si>
  <si>
    <t>Otros Arrendamientos</t>
  </si>
  <si>
    <t>5132-9-00-001</t>
  </si>
  <si>
    <t>Sustancias y Productos Químicos</t>
  </si>
  <si>
    <t>5132-9-00-002</t>
  </si>
  <si>
    <t>Sillas, Mesas, Mantelería, Lonas, Carpas y Similar</t>
  </si>
  <si>
    <t>5132-9-00-003</t>
  </si>
  <si>
    <t>Instrumentos Musicales</t>
  </si>
  <si>
    <t>5132-9-00-004</t>
  </si>
  <si>
    <t>Equipo médico</t>
  </si>
  <si>
    <t>5132-9-00-005</t>
  </si>
  <si>
    <t>Equipo y Vehículos Recreativos y Deportivos</t>
  </si>
  <si>
    <t>5133-0-00-000</t>
  </si>
  <si>
    <t>Servicios Prof., Científicos, Técnicos y Otros</t>
  </si>
  <si>
    <t>5133-1-00-000</t>
  </si>
  <si>
    <t>Servicios Legales de Contabilidad, Auditoria y Rel</t>
  </si>
  <si>
    <t>5133-1-00-001</t>
  </si>
  <si>
    <t>Servicios de contabilidad</t>
  </si>
  <si>
    <t>5133-1-00-002</t>
  </si>
  <si>
    <t>Servicios de auditoría</t>
  </si>
  <si>
    <t>5133-1-00-003</t>
  </si>
  <si>
    <t>Servicios de Asesoría Contable y Fiscal</t>
  </si>
  <si>
    <t>5133-2-00-000</t>
  </si>
  <si>
    <t>Servicios Diseño, Arquitectura, Ingenieria y Act R</t>
  </si>
  <si>
    <t>5133-2-00-001</t>
  </si>
  <si>
    <t>Servicios de diseño, arquitectura, ingeniería y ac</t>
  </si>
  <si>
    <t>5133-3-00-000</t>
  </si>
  <si>
    <t>Servicios de Consultoria Admtiva, Procesos, Tecnic</t>
  </si>
  <si>
    <t>5133-3-00-001</t>
  </si>
  <si>
    <t>Planeación y Diseño de Sistemas de Cómputo</t>
  </si>
  <si>
    <t>5133-3-00-002</t>
  </si>
  <si>
    <t>Asesoría en Instalación de Equipo y Redes Informát</t>
  </si>
  <si>
    <t>5133-3-00-003</t>
  </si>
  <si>
    <t>Consultoría Administrativa</t>
  </si>
  <si>
    <t>5133-3-00-004</t>
  </si>
  <si>
    <t>Consultoría Científica y Técnica</t>
  </si>
  <si>
    <t>5133-4-00-000</t>
  </si>
  <si>
    <t>Servicios de Capacitación</t>
  </si>
  <si>
    <t>5133-4-00-001</t>
  </si>
  <si>
    <t>Preparación e Impartición Cursos de Capacitación</t>
  </si>
  <si>
    <t>5133-5-00-000</t>
  </si>
  <si>
    <t>Servicios de Investigación Cientifica y Desarrollo</t>
  </si>
  <si>
    <t>5133-5-00-001</t>
  </si>
  <si>
    <t>Servicios de Investigación Científica y Desarrollo</t>
  </si>
  <si>
    <t>5133-6-00-000</t>
  </si>
  <si>
    <t>Servicios Apoyo Admtivo, Traduccion, Fotocopiado e</t>
  </si>
  <si>
    <t>5133-6-00-001</t>
  </si>
  <si>
    <t>Servicios de Fotocopiado</t>
  </si>
  <si>
    <t>5133-6-00-002</t>
  </si>
  <si>
    <t>Digitalización de Documentos Oficiales</t>
  </si>
  <si>
    <t>5133-6-00-003</t>
  </si>
  <si>
    <t>Engargolado, Enmicado, Encuadernación</t>
  </si>
  <si>
    <t>5133-6-00-004</t>
  </si>
  <si>
    <t>Impresión de Documentos Oficiales</t>
  </si>
  <si>
    <t>5133-6-00-005</t>
  </si>
  <si>
    <t>Servicios de Impresión de Material Informativo</t>
  </si>
  <si>
    <t>5133-7-00-000</t>
  </si>
  <si>
    <t>Servicios de Protección y Seguridad</t>
  </si>
  <si>
    <t>5133-8-00-000</t>
  </si>
  <si>
    <t>Servicios de Vigilancia</t>
  </si>
  <si>
    <t>5133-8-00-001</t>
  </si>
  <si>
    <t>Servicios de vigilancia</t>
  </si>
  <si>
    <t>5133-9-00-000</t>
  </si>
  <si>
    <t>Servicios Profesionales,Cientificos y Tecnicos Int</t>
  </si>
  <si>
    <t>5133-9-00-001</t>
  </si>
  <si>
    <t>Servicios profesionales, científicos y técnicos in</t>
  </si>
  <si>
    <t>5134-0-00-000</t>
  </si>
  <si>
    <t>5134-1-00-000</t>
  </si>
  <si>
    <t>Servicios Financieros y Bancarios</t>
  </si>
  <si>
    <t>5134-1-00-001</t>
  </si>
  <si>
    <t>5134-1-00-002</t>
  </si>
  <si>
    <t>Costo Financiero</t>
  </si>
  <si>
    <t>5134-2-00-000</t>
  </si>
  <si>
    <t>Servicios de Cobranza, Investigación Crediticia</t>
  </si>
  <si>
    <t>5134-2-00-001</t>
  </si>
  <si>
    <t>Servicios de cobranza, investigación crediticia y</t>
  </si>
  <si>
    <t>5134-3-00-000</t>
  </si>
  <si>
    <t>Servicios de Recaudación, Traslado y Custodia de V</t>
  </si>
  <si>
    <t>5134-4-00-000</t>
  </si>
  <si>
    <t>Seguros de Responsabilidad, Patrimonial, Fianzas</t>
  </si>
  <si>
    <t>5134-5-00-000</t>
  </si>
  <si>
    <t>Seguros de Bienes Patrimoniales</t>
  </si>
  <si>
    <t>5134-5-00-001</t>
  </si>
  <si>
    <t>Seguro de bienes patrimoniales</t>
  </si>
  <si>
    <t>5134-6-00-000</t>
  </si>
  <si>
    <t>Almacenaje, Envase y Embalaje</t>
  </si>
  <si>
    <t>5134-7-00-000</t>
  </si>
  <si>
    <t>Fletes y Maniobras</t>
  </si>
  <si>
    <t>5134-7-00-001</t>
  </si>
  <si>
    <t>Fletes y maniobras</t>
  </si>
  <si>
    <t>5134-8-00-000</t>
  </si>
  <si>
    <t>Comisiones por Ventas</t>
  </si>
  <si>
    <t>5134-9-00-000</t>
  </si>
  <si>
    <t>Servicios Financieros, Bancarios y Comerciales Int</t>
  </si>
  <si>
    <t>5135-0-00-000</t>
  </si>
  <si>
    <t>Servicios de Instalación, Reparación, Mtto. y Cons</t>
  </si>
  <si>
    <t>5135-1-00-000</t>
  </si>
  <si>
    <t>Conservación y Mantenimiento Menor de Inmuebles</t>
  </si>
  <si>
    <t>5135-1-00-001</t>
  </si>
  <si>
    <t>Conservación y mantenimiento menor de inmuebles</t>
  </si>
  <si>
    <t>5135-2-00-000</t>
  </si>
  <si>
    <t>Instalación, Rep. y Mtto. Mobiliario y Eq. Admtivo</t>
  </si>
  <si>
    <t>5135-2-00-001</t>
  </si>
  <si>
    <t>Instalación, Rep. y Mtto de mobiliario y Equipo</t>
  </si>
  <si>
    <t>5135-3-00-000</t>
  </si>
  <si>
    <t>Instalación, Rep. y Mtto. Mobiliario y Eq. Computo</t>
  </si>
  <si>
    <t>5135-3-00-001</t>
  </si>
  <si>
    <t>5135-4-00-000</t>
  </si>
  <si>
    <t>Instalación, Rep. y Mtto. Eq. e Instrumental Medic</t>
  </si>
  <si>
    <t>5132-4-00-001</t>
  </si>
  <si>
    <t>Instalación, Rep. y Mtto. Eq. e Instrumental Médic</t>
  </si>
  <si>
    <t>5135-5-00-000</t>
  </si>
  <si>
    <t>Reparación y Mtto. Equipo de Transporte</t>
  </si>
  <si>
    <t>5135-5-00-001</t>
  </si>
  <si>
    <t>5135-6-00-000</t>
  </si>
  <si>
    <t>Reparación y Mtto. Equipo de Defensa y Seguridad</t>
  </si>
  <si>
    <t>5135-7-00-000</t>
  </si>
  <si>
    <t>Instalación, Rep. y Mtto. Maquinaria, Otros Equipo</t>
  </si>
  <si>
    <t>5135-7-00-001</t>
  </si>
  <si>
    <t>5135-8-00-000</t>
  </si>
  <si>
    <t>Servicios de Limpieza y Manejo de Desechos</t>
  </si>
  <si>
    <t>5135-9-00-000</t>
  </si>
  <si>
    <t>Servicios de Jardineria y Fumigación</t>
  </si>
  <si>
    <t>5136-0-00-000</t>
  </si>
  <si>
    <t>Servicios de Comunicación Social y Publicidad</t>
  </si>
  <si>
    <t>5136-1-00-000</t>
  </si>
  <si>
    <t>Difusion Radio, T.V. y Otros de Prog. Gubernamenta</t>
  </si>
  <si>
    <t>5136-1-00-001</t>
  </si>
  <si>
    <t>Servicios de radiodifusión</t>
  </si>
  <si>
    <t>5136-1-00-002</t>
  </si>
  <si>
    <t>Servicios de teledifusión</t>
  </si>
  <si>
    <t>5136-1-00-003</t>
  </si>
  <si>
    <t>Publicaciones en prensa</t>
  </si>
  <si>
    <t>5136-1-00-004</t>
  </si>
  <si>
    <t>Servicios de internet</t>
  </si>
  <si>
    <t>5136-1-00-005</t>
  </si>
  <si>
    <t>Cartelera</t>
  </si>
  <si>
    <t>5136-1-00-006</t>
  </si>
  <si>
    <t>Revelado e impresión</t>
  </si>
  <si>
    <t>5136-1-00-008</t>
  </si>
  <si>
    <t>Informe de gobierno</t>
  </si>
  <si>
    <t>5136-1-00-009</t>
  </si>
  <si>
    <t>Otros servicios para difusión</t>
  </si>
  <si>
    <t>5136-2-00-000</t>
  </si>
  <si>
    <t>Difusión Radio, T.V. y Otros para Vta de Bienes y</t>
  </si>
  <si>
    <t>5136-2-00-001</t>
  </si>
  <si>
    <t>5136-2-00-002</t>
  </si>
  <si>
    <t>5136-2-00-003</t>
  </si>
  <si>
    <t>5136-3-00-000</t>
  </si>
  <si>
    <t>Servicios de Creatividad, Preprod. y Producción</t>
  </si>
  <si>
    <t>5136-3-00-001</t>
  </si>
  <si>
    <t>Servicios de creatividad, preproducción y producci</t>
  </si>
  <si>
    <t>5136-4-00-000</t>
  </si>
  <si>
    <t>Servicios de Revelado de Fotografia</t>
  </si>
  <si>
    <t>5136-4-00-001</t>
  </si>
  <si>
    <t>Servicios de revelado de fotografías</t>
  </si>
  <si>
    <t>5136-5-00-000</t>
  </si>
  <si>
    <t>Servicios de Ind. Filmica del Sonido y del Video</t>
  </si>
  <si>
    <t>5136-5-00-001</t>
  </si>
  <si>
    <t>Servicios de la industria fílmica, del sonido y de</t>
  </si>
  <si>
    <t>5136-6-00-000</t>
  </si>
  <si>
    <t>Servicios de Creación y Difusión a traves de Inter</t>
  </si>
  <si>
    <t>5136-6-00-001</t>
  </si>
  <si>
    <t>Serv. de creación y difusión de contenido Internet</t>
  </si>
  <si>
    <t>5136-9-00-000</t>
  </si>
  <si>
    <t>Gtos de Propaganda e Imagen Institucional</t>
  </si>
  <si>
    <t>5136-9-00-001</t>
  </si>
  <si>
    <t>Gastos de propaganda e imagen institucional</t>
  </si>
  <si>
    <t>5137-0-00-000</t>
  </si>
  <si>
    <t>Servicios de Traslado y Viaticos</t>
  </si>
  <si>
    <t>5137-1-00-000</t>
  </si>
  <si>
    <t>Pasajes Aereos</t>
  </si>
  <si>
    <t>5137-1-00-001</t>
  </si>
  <si>
    <t>Pasajes aéreos</t>
  </si>
  <si>
    <t>5137-2-00-000</t>
  </si>
  <si>
    <t>Pasajes Terrestres</t>
  </si>
  <si>
    <t>5137-2-00-001</t>
  </si>
  <si>
    <t>Pasajes terrestres</t>
  </si>
  <si>
    <t>5137-3-00-000</t>
  </si>
  <si>
    <t>Pasajes Maritimos, Lacustre y Fluviales</t>
  </si>
  <si>
    <t>5137-4-00-000</t>
  </si>
  <si>
    <t>Autotransporte</t>
  </si>
  <si>
    <t>5137-5-00-000</t>
  </si>
  <si>
    <t>Viáticos en el País</t>
  </si>
  <si>
    <t>5137-5-00-001</t>
  </si>
  <si>
    <t>Alimentación</t>
  </si>
  <si>
    <t>5137-5-00-002</t>
  </si>
  <si>
    <t>Hospedaje</t>
  </si>
  <si>
    <t>5137-5-00-003</t>
  </si>
  <si>
    <t>Arrendamiento de Vehículos</t>
  </si>
  <si>
    <t>5137-5-00-004</t>
  </si>
  <si>
    <t>Casetas</t>
  </si>
  <si>
    <t>5137-5-00-005</t>
  </si>
  <si>
    <t>5137-6-00-000</t>
  </si>
  <si>
    <t>Viáticos en el Extranjero</t>
  </si>
  <si>
    <t>5137-7-00-000</t>
  </si>
  <si>
    <t>Gastos de Instalacion y Traslado de Menaje</t>
  </si>
  <si>
    <t>5137-7-00-001</t>
  </si>
  <si>
    <t>Gastos de instalación y traslado de menaje</t>
  </si>
  <si>
    <t>5137-8-00-000</t>
  </si>
  <si>
    <t>Servicios Integrales de Traslado y Viáticos</t>
  </si>
  <si>
    <t>5137-8-00-001</t>
  </si>
  <si>
    <t>Servicios integrales de traslado y viáticos</t>
  </si>
  <si>
    <t>5137-9-00-000</t>
  </si>
  <si>
    <t>Otros Servicios de Traslado y Hospedaje</t>
  </si>
  <si>
    <t>5138-0-00-000</t>
  </si>
  <si>
    <t>5138-1-00-000</t>
  </si>
  <si>
    <t>Gastos de Ceremonial</t>
  </si>
  <si>
    <t>5138-1-00-001</t>
  </si>
  <si>
    <t>Gastos de ceremonial</t>
  </si>
  <si>
    <t>5138-2-00-000</t>
  </si>
  <si>
    <t>Gastos de Orden Social y Cultural</t>
  </si>
  <si>
    <t>5138-2-00-001</t>
  </si>
  <si>
    <t>Gastos de orden social</t>
  </si>
  <si>
    <t>5138-2-00-002</t>
  </si>
  <si>
    <t>Eventos culturales</t>
  </si>
  <si>
    <t>5138-3-00-000</t>
  </si>
  <si>
    <t>Congresos y Convenciones</t>
  </si>
  <si>
    <t>5138-3-00-001</t>
  </si>
  <si>
    <t>Congresos y convenciones</t>
  </si>
  <si>
    <t>5138-4-00-000</t>
  </si>
  <si>
    <t>Exposiciones</t>
  </si>
  <si>
    <t>5138-4-00-001</t>
  </si>
  <si>
    <t>5138-5-00-000</t>
  </si>
  <si>
    <t>Gastos de Representación</t>
  </si>
  <si>
    <t>5138-5-00-001</t>
  </si>
  <si>
    <t>Reuniones Oficiales</t>
  </si>
  <si>
    <t>5138-5-00-002</t>
  </si>
  <si>
    <t>Jornada Electoral</t>
  </si>
  <si>
    <t>5138-5-00-003</t>
  </si>
  <si>
    <t>Reuniones de Capacitación a Personal Docente</t>
  </si>
  <si>
    <t>5138-5-00-004</t>
  </si>
  <si>
    <t>Reuniones de Trabajo</t>
  </si>
  <si>
    <t>5139-0-00-000</t>
  </si>
  <si>
    <t>5139-1-00-000</t>
  </si>
  <si>
    <t>Servicios Funerarios y de Cementerios</t>
  </si>
  <si>
    <t>5139-1-00-001</t>
  </si>
  <si>
    <t>Servicios funerarios y de cementerios</t>
  </si>
  <si>
    <t>5139-2-00-000</t>
  </si>
  <si>
    <t>Impuestos y Derechos</t>
  </si>
  <si>
    <t>5139-2-00-001</t>
  </si>
  <si>
    <t>Impuestos y derechos</t>
  </si>
  <si>
    <t>5139-3-00-000</t>
  </si>
  <si>
    <t>Impuestos y Derechos de Importación</t>
  </si>
  <si>
    <t>5139-3-00-001</t>
  </si>
  <si>
    <t>Impuestos y derechos de importación</t>
  </si>
  <si>
    <t>5139-4-00-000</t>
  </si>
  <si>
    <t>Sentencias y Resoluciones Judiciales</t>
  </si>
  <si>
    <t>5139-4-00-001</t>
  </si>
  <si>
    <t>Sentencias y resoluciones judiciales</t>
  </si>
  <si>
    <t>5139-5-00-000</t>
  </si>
  <si>
    <t>Penas, Multas, Accesorios y Actualizaciones</t>
  </si>
  <si>
    <t>5139-5-00-001</t>
  </si>
  <si>
    <t>Penas, multas, accesorios y actualizaciones</t>
  </si>
  <si>
    <t>5139-6-00-000</t>
  </si>
  <si>
    <t>Otros Gastos por Responsabilidades</t>
  </si>
  <si>
    <t>5139-6-00-001</t>
  </si>
  <si>
    <t>Otros gastos por responsabilidades</t>
  </si>
  <si>
    <t>5139-8-00-000</t>
  </si>
  <si>
    <t>Impuesto sobre Nómina y Otros Relacionados</t>
  </si>
  <si>
    <t>5139-8-00-001</t>
  </si>
  <si>
    <t>Impuestos Sobre Nómina y otros que se deriven de u</t>
  </si>
  <si>
    <t>5139-9-00-000</t>
  </si>
  <si>
    <t>5139-9-00-001</t>
  </si>
  <si>
    <t>Cuotas y Suscripciones</t>
  </si>
  <si>
    <t>5200-0-00-000</t>
  </si>
  <si>
    <t>Transf., Asignaciones, Subsidios y Otras Ayudas</t>
  </si>
  <si>
    <t>5210-0-00-000</t>
  </si>
  <si>
    <t>Transferencias Internas y Asig. al Sector Publico</t>
  </si>
  <si>
    <t>5211-0-00-000</t>
  </si>
  <si>
    <t>Asignaciones al Sector Público</t>
  </si>
  <si>
    <t>5212-0-00-000</t>
  </si>
  <si>
    <t>Transferencias Internas al Sector Público</t>
  </si>
  <si>
    <t>5220-0-00-000</t>
  </si>
  <si>
    <t>5221-0-00-000</t>
  </si>
  <si>
    <t>Transferencias a Entidades Paraestatales</t>
  </si>
  <si>
    <t>5222-0-00-000</t>
  </si>
  <si>
    <t>Transferencias a Entidades Federativas y Mpios</t>
  </si>
  <si>
    <t>5230-0-00-000</t>
  </si>
  <si>
    <t>5231-0-00-000</t>
  </si>
  <si>
    <t>Subsidios</t>
  </si>
  <si>
    <t>5231-1-00-000</t>
  </si>
  <si>
    <t>Subsidios a la Producción</t>
  </si>
  <si>
    <t>5231-2-00-000</t>
  </si>
  <si>
    <t>Subsidios a la Distribución</t>
  </si>
  <si>
    <t>5231-3-00-000</t>
  </si>
  <si>
    <t>Subsidios a la Inversión</t>
  </si>
  <si>
    <t>5231-4-00-000</t>
  </si>
  <si>
    <t>Subsidios a la Prestación de Servicios Públicos</t>
  </si>
  <si>
    <t>5231-4-00-001</t>
  </si>
  <si>
    <t>Subsidios a Municipios</t>
  </si>
  <si>
    <t>5231-4-00-002</t>
  </si>
  <si>
    <t>Subsidios a Programas de Gobierno</t>
  </si>
  <si>
    <t>5231-4-00-003</t>
  </si>
  <si>
    <t>Subsidios a Otras Prestaciones de Serv. Públicos</t>
  </si>
  <si>
    <t>5231-4-00-004</t>
  </si>
  <si>
    <t>Subsidios Incentivos Fiscales</t>
  </si>
  <si>
    <t>5231-5-00-000</t>
  </si>
  <si>
    <t>Subsidios para Cubrir Diferenciales de Tasas de In</t>
  </si>
  <si>
    <t>5231-6-00-000</t>
  </si>
  <si>
    <t>Subsidios a la Vivienda</t>
  </si>
  <si>
    <t>5232-0-00-000</t>
  </si>
  <si>
    <t>Subvenciones</t>
  </si>
  <si>
    <t>5232-1-00-000</t>
  </si>
  <si>
    <t>Subvenciones al Consumo</t>
  </si>
  <si>
    <t>5240-0-00-000</t>
  </si>
  <si>
    <t>5241-0-00-000</t>
  </si>
  <si>
    <t>Ayudas Sociales a Personas</t>
  </si>
  <si>
    <t>5241-1-00-000</t>
  </si>
  <si>
    <t>5241-2-00-000</t>
  </si>
  <si>
    <t>Asistencia Social a las Personas</t>
  </si>
  <si>
    <t>5241-3-00-000</t>
  </si>
  <si>
    <t>Médico Asistencia a las Personas</t>
  </si>
  <si>
    <t>5241-7-00-000</t>
  </si>
  <si>
    <t>Ayudas Sociales a Personas por Programas Especiale</t>
  </si>
  <si>
    <t>5242-0-00-000</t>
  </si>
  <si>
    <t>Becas y Otras Ayudas para Programas de Capacitació</t>
  </si>
  <si>
    <t>5242-1-00-000</t>
  </si>
  <si>
    <t>Becas</t>
  </si>
  <si>
    <t>5242-2-00-000</t>
  </si>
  <si>
    <t>Premios</t>
  </si>
  <si>
    <t>5243-0-00-000</t>
  </si>
  <si>
    <t>Ayudas Sociales a Instituciones</t>
  </si>
  <si>
    <t>5243-1-00-000</t>
  </si>
  <si>
    <t>Ayudas Sociales a Instituciones de Enseñanza</t>
  </si>
  <si>
    <t>5243-2-00-000</t>
  </si>
  <si>
    <t>Ayudas Sociales a Actividades Cientificas o Academ</t>
  </si>
  <si>
    <t>5243-3-00-000</t>
  </si>
  <si>
    <t>Ayudas Sociales a Instituciones sin Fines de Lucro</t>
  </si>
  <si>
    <t>5243-4-00-000</t>
  </si>
  <si>
    <t>Ayudas Sociales a Cooperativas</t>
  </si>
  <si>
    <t>5243-5-00-000</t>
  </si>
  <si>
    <t>Ayudas Sociales a Entidades de Interes Público</t>
  </si>
  <si>
    <t>5244-0-00-000</t>
  </si>
  <si>
    <t>Ayudas Sociales por Desastres Naturales y Otros Si</t>
  </si>
  <si>
    <t>5244-1-00-000</t>
  </si>
  <si>
    <t>Ayudas por Desastres Naturales y Otros Siniestros</t>
  </si>
  <si>
    <t>5250-0-00-000</t>
  </si>
  <si>
    <t>5250-1-00-000</t>
  </si>
  <si>
    <t>Pensiones</t>
  </si>
  <si>
    <t>5250-1-00-001</t>
  </si>
  <si>
    <t>Pensionados</t>
  </si>
  <si>
    <t>5250-1-00-002</t>
  </si>
  <si>
    <t>Diferencial de Pensión Estatica</t>
  </si>
  <si>
    <t>5250-1-00-003</t>
  </si>
  <si>
    <t>Pensión por Viudez y Orfandad</t>
  </si>
  <si>
    <t>5250-2-00-000</t>
  </si>
  <si>
    <t>Jubilaciones</t>
  </si>
  <si>
    <t>5250-9-00-000</t>
  </si>
  <si>
    <t>Otras Pensiones y Jubilaciones</t>
  </si>
  <si>
    <t>5260-0-00-000</t>
  </si>
  <si>
    <t>Transferencias a Fideicomisos, Mandatos y Contrato</t>
  </si>
  <si>
    <t>5270-0-00-000</t>
  </si>
  <si>
    <t>Transferencias a Seguridad Social</t>
  </si>
  <si>
    <t>5280-0-00-000</t>
  </si>
  <si>
    <t>5280-1-00-000</t>
  </si>
  <si>
    <t>Donativos a Instituciones sin Fines de Lucro</t>
  </si>
  <si>
    <t>5280-2-00-000</t>
  </si>
  <si>
    <t>Donativos a Entidades Federativas</t>
  </si>
  <si>
    <t>5280-3-00-000</t>
  </si>
  <si>
    <t>Donativos a Fideicomiso Privado</t>
  </si>
  <si>
    <t>5280-4-00-000</t>
  </si>
  <si>
    <t>Donativos a Fideicomiso Estatal</t>
  </si>
  <si>
    <t>5290-0-00-000</t>
  </si>
  <si>
    <t>5300-0-00-000</t>
  </si>
  <si>
    <t>5310-0-00-000</t>
  </si>
  <si>
    <t>5320-0-00-000</t>
  </si>
  <si>
    <t>5330-0-00-000</t>
  </si>
  <si>
    <t>5400-0-00-000</t>
  </si>
  <si>
    <t>Intereses, Comisiones y Otros Gastos de Deud Pub.</t>
  </si>
  <si>
    <t>5410-0-00-000</t>
  </si>
  <si>
    <t>Intereses de la Deuda Publica</t>
  </si>
  <si>
    <t>5420-0-00-000</t>
  </si>
  <si>
    <t>Comisiones de la Deuda Publica</t>
  </si>
  <si>
    <t>5430-0-00-000</t>
  </si>
  <si>
    <t>Gastos de la Deuda Publica</t>
  </si>
  <si>
    <t>5440-0-00-000</t>
  </si>
  <si>
    <t>5450-0-00-000</t>
  </si>
  <si>
    <t>5500-0-00-000</t>
  </si>
  <si>
    <t>Otros Gastos y Perdidas Extraordinarias</t>
  </si>
  <si>
    <t>5510-0-00-000</t>
  </si>
  <si>
    <t>Estim, Deprec, Deterioros, Obsolescencias y Amort</t>
  </si>
  <si>
    <t>5515-0-00-000</t>
  </si>
  <si>
    <t>Depreciación de Bienes Muebles</t>
  </si>
  <si>
    <t>5515-0-51-000</t>
  </si>
  <si>
    <t>5515-1-51-112</t>
  </si>
  <si>
    <t>5515-1-51-312</t>
  </si>
  <si>
    <t>Bienes Artisticos, Culturales y Cientificos</t>
  </si>
  <si>
    <t>5515-2-51-212</t>
  </si>
  <si>
    <t>Muebles, Excepto Oficina y Estanteria</t>
  </si>
  <si>
    <t>5515-2-51-412</t>
  </si>
  <si>
    <t>Objetos de Valor</t>
  </si>
  <si>
    <t>5515-3-51-512</t>
  </si>
  <si>
    <t>Equipos de Computo y Tecnologias de la Información</t>
  </si>
  <si>
    <t>5515-9-51-912</t>
  </si>
  <si>
    <t>Otros Mobiliarios y Equipos de Administración</t>
  </si>
  <si>
    <t>5515-0-52-000</t>
  </si>
  <si>
    <t>5515-1-52-112</t>
  </si>
  <si>
    <t>5515-2-52-212</t>
  </si>
  <si>
    <t>5515-3-52-312</t>
  </si>
  <si>
    <t>5515-9-52-912</t>
  </si>
  <si>
    <t>5515-0-53-000</t>
  </si>
  <si>
    <t>5515-0-54-000</t>
  </si>
  <si>
    <t>5515-1-54-112</t>
  </si>
  <si>
    <t>5515-2-54-212</t>
  </si>
  <si>
    <t>Carroceria y Remolques</t>
  </si>
  <si>
    <t>5515-2-54-222</t>
  </si>
  <si>
    <t>Partes para Vehiculos Automotores</t>
  </si>
  <si>
    <t>5515-0-55-000</t>
  </si>
  <si>
    <t>5515-0-56-000</t>
  </si>
  <si>
    <t>5515-1-56-112</t>
  </si>
  <si>
    <t>Maquinaria y Equipo Agropecuario</t>
  </si>
  <si>
    <t>5515-2-56-212</t>
  </si>
  <si>
    <t>Maquinaria y Equipo Industrial</t>
  </si>
  <si>
    <t>5515-3-56-312</t>
  </si>
  <si>
    <t>Maquinaria y Equipo de Construcción</t>
  </si>
  <si>
    <t>5515-4-56-412</t>
  </si>
  <si>
    <t>Sist. de Aire Acond., Calef y Refrig Ind y Comerci</t>
  </si>
  <si>
    <t>5515-5-56-512</t>
  </si>
  <si>
    <t>5515-6-56-612</t>
  </si>
  <si>
    <t>Equipo de Gener. Electrica, Aparatos y Acc Electr</t>
  </si>
  <si>
    <t>5515-7-56-712</t>
  </si>
  <si>
    <t>5515-9-56-912</t>
  </si>
  <si>
    <t>Otros Equipos</t>
  </si>
  <si>
    <t>5517-0-00-000</t>
  </si>
  <si>
    <t>Amortizacion de Activos Intangibles</t>
  </si>
  <si>
    <t>5517-0-59-000</t>
  </si>
  <si>
    <t>5517-0-59-112</t>
  </si>
  <si>
    <t>5517-1-59-212</t>
  </si>
  <si>
    <t>Patentes</t>
  </si>
  <si>
    <t>5517-1-59-512</t>
  </si>
  <si>
    <t>5517-1-59-712</t>
  </si>
  <si>
    <t>Licencias Informáticas</t>
  </si>
  <si>
    <t>5517-2-59-312</t>
  </si>
  <si>
    <t>Marcas</t>
  </si>
  <si>
    <t>5517-2-59-612</t>
  </si>
  <si>
    <t>5517-3-59-412</t>
  </si>
  <si>
    <t>5520-0-00-000</t>
  </si>
  <si>
    <t>5530-0-00-000</t>
  </si>
  <si>
    <t>Disminucion de Inventrios</t>
  </si>
  <si>
    <t>5540-0-00-000</t>
  </si>
  <si>
    <t>Aumentos por Insuf de Estim por Perdida o Deterior</t>
  </si>
  <si>
    <t>5550-0-00-000</t>
  </si>
  <si>
    <t>Aumento por Insuf de Provisiones</t>
  </si>
  <si>
    <t>5590-0-00-000</t>
  </si>
  <si>
    <t>5599-0-00-000</t>
  </si>
  <si>
    <t>Otros Gastos Varios</t>
  </si>
  <si>
    <t>5599-0-00-001</t>
  </si>
  <si>
    <t>Diferencias a Cargo</t>
  </si>
  <si>
    <t>5599-0-00-002</t>
  </si>
  <si>
    <t>No Deducibles</t>
  </si>
  <si>
    <t>5600-0-00-000</t>
  </si>
  <si>
    <t>Inversion Pública</t>
  </si>
  <si>
    <t>5610-0-00-000</t>
  </si>
  <si>
    <t>Inversión Pública no Capitalizable</t>
  </si>
  <si>
    <t>5611-0-00-000</t>
  </si>
  <si>
    <t>Construcciones en Bienes no Capitalizable</t>
  </si>
  <si>
    <t xml:space="preserve">Sumas Iguales: </t>
  </si>
  <si>
    <t>Al 31 de marzo de 2017</t>
  </si>
  <si>
    <t>Del 1 de enero al 31 de marzo 2017</t>
  </si>
  <si>
    <t>Hacienda Pública/Patrimonio Neto Final del Ejercicio 2016</t>
  </si>
  <si>
    <t>Cambios en la Hacienda Pública/Patrimonio Neto del Ejercicio 2016</t>
  </si>
  <si>
    <t>Saldo Neto en la Hacienda Pública / Patrimonio 2017</t>
  </si>
  <si>
    <t>Reintegro de servicios oficiales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</si>
</sst>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* #,##0_-;\-* #,##0_-;_-* &quot;-&quot;??_-;_-@_-"/>
  </numFmts>
  <fonts count="5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vertAlign val="superscript"/>
      <sz val="8"/>
      <color indexed="9"/>
      <name val="Arial"/>
      <family val="2"/>
    </font>
    <font>
      <vertAlign val="superscript"/>
      <sz val="8"/>
      <color indexed="8"/>
      <name val="Calibri"/>
      <family val="2"/>
    </font>
    <font>
      <vertAlign val="superscript"/>
      <sz val="8"/>
      <color indexed="8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sz val="8"/>
      <color theme="0"/>
      <name val="Arial"/>
      <family val="2"/>
    </font>
    <font>
      <sz val="11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sz val="16"/>
      <color rgb="FFFF0000"/>
      <name val="Arial"/>
      <family val="2"/>
    </font>
    <font>
      <b/>
      <sz val="9"/>
      <color theme="1" tint="0.34998626667073579"/>
      <name val="Arial"/>
      <family val="2"/>
    </font>
    <font>
      <sz val="14"/>
      <color rgb="FFFF0000"/>
      <name val="Arial"/>
      <family val="2"/>
    </font>
    <font>
      <sz val="36"/>
      <color theme="0"/>
      <name val="Arial"/>
      <family val="2"/>
    </font>
    <font>
      <b/>
      <sz val="7"/>
      <color theme="0"/>
      <name val="Arial"/>
      <family val="2"/>
    </font>
    <font>
      <i/>
      <sz val="9"/>
      <color theme="1"/>
      <name val="Arial"/>
      <family val="2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8"/>
      <name val="Arial"/>
    </font>
    <font>
      <sz val="10"/>
      <color indexed="8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0"/>
      <color rgb="FFFF0000"/>
      <name val="Arial"/>
    </font>
    <font>
      <b/>
      <sz val="10"/>
      <color rgb="FFFF0000"/>
      <name val="Arial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397E8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rgb="FFFFFFFF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7">
    <xf numFmtId="0" fontId="0" fillId="0" borderId="0"/>
    <xf numFmtId="164" fontId="4" fillId="0" borderId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" fillId="0" borderId="0"/>
    <xf numFmtId="0" fontId="18" fillId="0" borderId="0"/>
    <xf numFmtId="44" fontId="18" fillId="0" borderId="0" applyFont="0" applyFill="0" applyBorder="0" applyAlignment="0" applyProtection="0"/>
  </cellStyleXfs>
  <cellXfs count="552">
    <xf numFmtId="0" fontId="0" fillId="0" borderId="0" xfId="0"/>
    <xf numFmtId="165" fontId="3" fillId="2" borderId="0" xfId="2" applyNumberFormat="1" applyFont="1" applyFill="1" applyBorder="1" applyAlignment="1">
      <alignment horizontal="center"/>
    </xf>
    <xf numFmtId="0" fontId="24" fillId="3" borderId="0" xfId="0" applyFont="1" applyFill="1" applyBorder="1" applyAlignment="1">
      <alignment vertical="top"/>
    </xf>
    <xf numFmtId="3" fontId="2" fillId="3" borderId="0" xfId="2" applyNumberFormat="1" applyFont="1" applyFill="1" applyBorder="1" applyAlignment="1">
      <alignment vertical="top"/>
    </xf>
    <xf numFmtId="0" fontId="25" fillId="3" borderId="0" xfId="0" applyFont="1" applyFill="1" applyBorder="1" applyAlignment="1">
      <alignment vertical="top"/>
    </xf>
    <xf numFmtId="0" fontId="2" fillId="4" borderId="0" xfId="0" applyFont="1" applyFill="1" applyBorder="1" applyAlignment="1">
      <alignment horizontal="right"/>
    </xf>
    <xf numFmtId="0" fontId="6" fillId="2" borderId="0" xfId="4" applyFont="1" applyFill="1" applyBorder="1" applyAlignment="1">
      <alignment horizontal="center" vertical="center"/>
    </xf>
    <xf numFmtId="0" fontId="0" fillId="0" borderId="0" xfId="0" applyFill="1"/>
    <xf numFmtId="3" fontId="2" fillId="5" borderId="0" xfId="0" applyNumberFormat="1" applyFont="1" applyFill="1" applyBorder="1" applyAlignment="1" applyProtection="1">
      <alignment vertical="top"/>
      <protection locked="0"/>
    </xf>
    <xf numFmtId="3" fontId="5" fillId="5" borderId="23" xfId="0" applyNumberFormat="1" applyFont="1" applyFill="1" applyBorder="1" applyAlignment="1" applyProtection="1">
      <alignment vertical="top"/>
    </xf>
    <xf numFmtId="3" fontId="5" fillId="5" borderId="0" xfId="0" applyNumberFormat="1" applyFont="1" applyFill="1" applyBorder="1" applyAlignment="1" applyProtection="1">
      <alignment vertical="top"/>
    </xf>
    <xf numFmtId="3" fontId="5" fillId="5" borderId="0" xfId="0" applyNumberFormat="1" applyFont="1" applyFill="1" applyBorder="1" applyAlignment="1" applyProtection="1">
      <alignment horizontal="right" vertical="top"/>
    </xf>
    <xf numFmtId="3" fontId="2" fillId="6" borderId="0" xfId="2" applyNumberFormat="1" applyFont="1" applyFill="1" applyBorder="1" applyAlignment="1" applyProtection="1">
      <alignment horizontal="right" vertical="top" wrapText="1"/>
    </xf>
    <xf numFmtId="0" fontId="24" fillId="0" borderId="0" xfId="0" applyFont="1" applyAlignment="1">
      <alignment wrapText="1"/>
    </xf>
    <xf numFmtId="14" fontId="24" fillId="0" borderId="0" xfId="0" applyNumberFormat="1" applyFont="1" applyAlignment="1">
      <alignment wrapText="1"/>
    </xf>
    <xf numFmtId="0" fontId="26" fillId="0" borderId="0" xfId="0" applyFont="1" applyFill="1"/>
    <xf numFmtId="0" fontId="8" fillId="4" borderId="1" xfId="5" applyFont="1" applyFill="1" applyBorder="1" applyAlignment="1">
      <alignment horizontal="center" vertical="center"/>
    </xf>
    <xf numFmtId="0" fontId="8" fillId="4" borderId="8" xfId="5" applyFont="1" applyFill="1" applyBorder="1" applyAlignment="1">
      <alignment horizontal="center" vertical="center"/>
    </xf>
    <xf numFmtId="0" fontId="8" fillId="4" borderId="3" xfId="5" applyFont="1" applyFill="1" applyBorder="1" applyAlignment="1">
      <alignment horizontal="center" vertical="center"/>
    </xf>
    <xf numFmtId="0" fontId="27" fillId="4" borderId="2" xfId="0" applyFont="1" applyFill="1" applyBorder="1" applyAlignment="1">
      <alignment vertical="center" wrapText="1"/>
    </xf>
    <xf numFmtId="0" fontId="10" fillId="4" borderId="1" xfId="5" applyFont="1" applyFill="1" applyBorder="1" applyAlignment="1">
      <alignment horizontal="center" vertical="center"/>
    </xf>
    <xf numFmtId="0" fontId="8" fillId="4" borderId="0" xfId="5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justify" vertical="center" wrapText="1"/>
    </xf>
    <xf numFmtId="0" fontId="24" fillId="4" borderId="13" xfId="0" applyFont="1" applyFill="1" applyBorder="1" applyAlignment="1">
      <alignment horizontal="justify" vertical="center" wrapText="1"/>
    </xf>
    <xf numFmtId="0" fontId="24" fillId="4" borderId="9" xfId="0" applyFont="1" applyFill="1" applyBorder="1" applyAlignment="1">
      <alignment horizontal="justify" vertical="center" wrapText="1"/>
    </xf>
    <xf numFmtId="0" fontId="24" fillId="4" borderId="11" xfId="0" applyFont="1" applyFill="1" applyBorder="1" applyAlignment="1">
      <alignment horizontal="justify" vertical="center" wrapText="1"/>
    </xf>
    <xf numFmtId="0" fontId="24" fillId="4" borderId="12" xfId="0" applyFont="1" applyFill="1" applyBorder="1" applyAlignment="1">
      <alignment horizontal="justify" vertical="center" wrapText="1"/>
    </xf>
    <xf numFmtId="0" fontId="25" fillId="4" borderId="2" xfId="0" applyFont="1" applyFill="1" applyBorder="1" applyAlignment="1">
      <alignment horizontal="justify" vertical="center" wrapText="1"/>
    </xf>
    <xf numFmtId="0" fontId="25" fillId="4" borderId="1" xfId="0" applyFont="1" applyFill="1" applyBorder="1" applyAlignment="1">
      <alignment horizontal="justify" vertical="center" wrapText="1"/>
    </xf>
    <xf numFmtId="0" fontId="25" fillId="4" borderId="8" xfId="0" applyFont="1" applyFill="1" applyBorder="1" applyAlignment="1">
      <alignment horizontal="justify" vertical="center" wrapText="1"/>
    </xf>
    <xf numFmtId="0" fontId="25" fillId="4" borderId="4" xfId="0" applyFont="1" applyFill="1" applyBorder="1" applyAlignment="1">
      <alignment horizontal="justify" vertical="center" wrapText="1"/>
    </xf>
    <xf numFmtId="0" fontId="24" fillId="4" borderId="14" xfId="0" applyFont="1" applyFill="1" applyBorder="1" applyAlignment="1">
      <alignment horizontal="justify"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27" fillId="4" borderId="0" xfId="0" applyFont="1" applyFill="1" applyBorder="1" applyAlignment="1">
      <alignment vertical="center" wrapText="1"/>
    </xf>
    <xf numFmtId="0" fontId="25" fillId="4" borderId="7" xfId="0" applyFont="1" applyFill="1" applyBorder="1" applyAlignment="1">
      <alignment horizontal="justify" vertical="center" wrapText="1"/>
    </xf>
    <xf numFmtId="0" fontId="25" fillId="4" borderId="6" xfId="0" applyFont="1" applyFill="1" applyBorder="1" applyAlignment="1">
      <alignment horizontal="justify" vertical="center" wrapText="1"/>
    </xf>
    <xf numFmtId="0" fontId="24" fillId="4" borderId="9" xfId="0" applyFont="1" applyFill="1" applyBorder="1" applyAlignment="1">
      <alignment horizontal="left" vertical="center" wrapText="1"/>
    </xf>
    <xf numFmtId="0" fontId="24" fillId="4" borderId="8" xfId="0" applyFont="1" applyFill="1" applyBorder="1" applyAlignment="1">
      <alignment horizontal="justify" vertical="center" wrapText="1"/>
    </xf>
    <xf numFmtId="0" fontId="24" fillId="4" borderId="3" xfId="0" applyFont="1" applyFill="1" applyBorder="1" applyAlignment="1">
      <alignment horizontal="justify" vertical="center" wrapText="1"/>
    </xf>
    <xf numFmtId="0" fontId="24" fillId="4" borderId="4" xfId="0" applyFont="1" applyFill="1" applyBorder="1" applyAlignment="1">
      <alignment horizontal="justify" vertical="center" wrapText="1"/>
    </xf>
    <xf numFmtId="0" fontId="24" fillId="4" borderId="16" xfId="0" applyFont="1" applyFill="1" applyBorder="1" applyAlignment="1">
      <alignment horizontal="justify" vertical="center" wrapText="1"/>
    </xf>
    <xf numFmtId="0" fontId="25" fillId="4" borderId="17" xfId="0" applyFont="1" applyFill="1" applyBorder="1" applyAlignment="1">
      <alignment horizontal="justify" vertical="center" wrapText="1"/>
    </xf>
    <xf numFmtId="0" fontId="25" fillId="4" borderId="16" xfId="0" applyFont="1" applyFill="1" applyBorder="1" applyAlignment="1">
      <alignment horizontal="justify" vertical="center" wrapText="1"/>
    </xf>
    <xf numFmtId="0" fontId="3" fillId="4" borderId="0" xfId="1" applyNumberFormat="1" applyFont="1" applyFill="1" applyBorder="1" applyAlignment="1">
      <alignment vertical="center"/>
    </xf>
    <xf numFmtId="0" fontId="3" fillId="4" borderId="0" xfId="1" applyNumberFormat="1" applyFont="1" applyFill="1" applyBorder="1" applyAlignment="1">
      <alignment horizontal="centerContinuous" vertical="center"/>
    </xf>
    <xf numFmtId="0" fontId="3" fillId="4" borderId="1" xfId="1" applyNumberFormat="1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3" xfId="0" applyFont="1" applyFill="1" applyBorder="1" applyAlignment="1">
      <alignment vertical="center"/>
    </xf>
    <xf numFmtId="0" fontId="6" fillId="4" borderId="0" xfId="4" applyFont="1" applyFill="1" applyBorder="1" applyAlignment="1">
      <alignment horizontal="center" vertical="center"/>
    </xf>
    <xf numFmtId="0" fontId="22" fillId="7" borderId="7" xfId="0" applyFont="1" applyFill="1" applyBorder="1" applyAlignment="1">
      <alignment horizontal="center" vertical="center"/>
    </xf>
    <xf numFmtId="165" fontId="21" fillId="7" borderId="5" xfId="2" applyNumberFormat="1" applyFont="1" applyFill="1" applyBorder="1" applyAlignment="1">
      <alignment horizontal="center" vertical="center"/>
    </xf>
    <xf numFmtId="0" fontId="21" fillId="7" borderId="6" xfId="4" applyFont="1" applyFill="1" applyBorder="1" applyAlignment="1">
      <alignment horizontal="center" vertical="center"/>
    </xf>
    <xf numFmtId="0" fontId="3" fillId="4" borderId="0" xfId="4" applyFont="1" applyFill="1" applyBorder="1" applyAlignment="1">
      <alignment vertical="center"/>
    </xf>
    <xf numFmtId="0" fontId="6" fillId="4" borderId="3" xfId="0" applyFont="1" applyFill="1" applyBorder="1" applyAlignment="1">
      <alignment vertical="center" wrapText="1"/>
    </xf>
    <xf numFmtId="0" fontId="6" fillId="4" borderId="0" xfId="0" applyFont="1" applyFill="1" applyBorder="1" applyAlignment="1">
      <alignment vertical="center" wrapText="1"/>
    </xf>
    <xf numFmtId="0" fontId="6" fillId="4" borderId="0" xfId="0" applyFont="1" applyFill="1" applyBorder="1" applyAlignment="1" applyProtection="1">
      <alignment vertical="center"/>
      <protection locked="0"/>
    </xf>
    <xf numFmtId="0" fontId="21" fillId="7" borderId="9" xfId="4" applyFont="1" applyFill="1" applyBorder="1" applyAlignment="1">
      <alignment horizontal="center" vertical="center" wrapText="1"/>
    </xf>
    <xf numFmtId="0" fontId="21" fillId="7" borderId="10" xfId="0" applyFont="1" applyFill="1" applyBorder="1" applyAlignment="1">
      <alignment horizontal="center" vertical="center" wrapText="1"/>
    </xf>
    <xf numFmtId="0" fontId="21" fillId="7" borderId="11" xfId="4" applyFont="1" applyFill="1" applyBorder="1" applyAlignment="1">
      <alignment horizontal="center" vertical="center" wrapText="1"/>
    </xf>
    <xf numFmtId="0" fontId="21" fillId="7" borderId="8" xfId="4" applyFont="1" applyFill="1" applyBorder="1" applyAlignment="1">
      <alignment horizontal="center" vertical="center" wrapText="1"/>
    </xf>
    <xf numFmtId="0" fontId="21" fillId="7" borderId="3" xfId="0" applyFont="1" applyFill="1" applyBorder="1" applyAlignment="1">
      <alignment horizontal="center" vertical="center" wrapText="1"/>
    </xf>
    <xf numFmtId="0" fontId="21" fillId="7" borderId="4" xfId="4" applyFont="1" applyFill="1" applyBorder="1" applyAlignment="1">
      <alignment horizontal="center" vertical="center" wrapText="1"/>
    </xf>
    <xf numFmtId="0" fontId="19" fillId="4" borderId="0" xfId="0" applyFont="1" applyFill="1" applyAlignment="1">
      <alignment vertical="center"/>
    </xf>
    <xf numFmtId="0" fontId="3" fillId="4" borderId="0" xfId="1" applyNumberFormat="1" applyFont="1" applyFill="1" applyBorder="1" applyAlignment="1" applyProtection="1">
      <alignment horizontal="centerContinuous" vertical="center"/>
    </xf>
    <xf numFmtId="0" fontId="21" fillId="7" borderId="7" xfId="4" applyFont="1" applyFill="1" applyBorder="1" applyAlignment="1" applyProtection="1">
      <alignment horizontal="center" vertical="center" wrapText="1"/>
    </xf>
    <xf numFmtId="0" fontId="21" fillId="7" borderId="5" xfId="4" applyFont="1" applyFill="1" applyBorder="1" applyAlignment="1" applyProtection="1">
      <alignment horizontal="center" vertical="center" wrapText="1"/>
    </xf>
    <xf numFmtId="0" fontId="21" fillId="7" borderId="5" xfId="0" applyFont="1" applyFill="1" applyBorder="1" applyAlignment="1" applyProtection="1">
      <alignment horizontal="center" vertical="center" wrapText="1"/>
    </xf>
    <xf numFmtId="0" fontId="21" fillId="7" borderId="6" xfId="4" applyFont="1" applyFill="1" applyBorder="1" applyAlignment="1" applyProtection="1">
      <alignment horizontal="center" vertical="center" wrapText="1"/>
    </xf>
    <xf numFmtId="0" fontId="3" fillId="4" borderId="1" xfId="1" applyNumberFormat="1" applyFont="1" applyFill="1" applyBorder="1" applyAlignment="1" applyProtection="1">
      <alignment horizontal="centerContinuous" vertical="center"/>
    </xf>
    <xf numFmtId="0" fontId="3" fillId="4" borderId="1" xfId="1" applyNumberFormat="1" applyFont="1" applyFill="1" applyBorder="1" applyAlignment="1" applyProtection="1">
      <alignment vertical="center"/>
    </xf>
    <xf numFmtId="3" fontId="3" fillId="4" borderId="0" xfId="0" applyNumberFormat="1" applyFont="1" applyFill="1" applyBorder="1" applyAlignment="1" applyProtection="1">
      <alignment horizontal="center" vertical="center"/>
    </xf>
    <xf numFmtId="3" fontId="3" fillId="4" borderId="0" xfId="0" applyNumberFormat="1" applyFont="1" applyFill="1" applyBorder="1" applyAlignment="1" applyProtection="1">
      <alignment vertical="center"/>
    </xf>
    <xf numFmtId="0" fontId="6" fillId="4" borderId="0" xfId="0" applyFont="1" applyFill="1" applyBorder="1" applyAlignment="1" applyProtection="1">
      <alignment vertical="center"/>
    </xf>
    <xf numFmtId="165" fontId="21" fillId="7" borderId="7" xfId="2" applyNumberFormat="1" applyFont="1" applyFill="1" applyBorder="1" applyAlignment="1">
      <alignment horizontal="center" vertical="center" wrapText="1"/>
    </xf>
    <xf numFmtId="165" fontId="21" fillId="7" borderId="5" xfId="2" applyNumberFormat="1" applyFont="1" applyFill="1" applyBorder="1" applyAlignment="1">
      <alignment horizontal="center" vertical="center" wrapText="1"/>
    </xf>
    <xf numFmtId="165" fontId="21" fillId="7" borderId="6" xfId="2" applyNumberFormat="1" applyFont="1" applyFill="1" applyBorder="1" applyAlignment="1">
      <alignment horizontal="center" vertical="center" wrapText="1"/>
    </xf>
    <xf numFmtId="0" fontId="3" fillId="4" borderId="1" xfId="1" applyNumberFormat="1" applyFont="1" applyFill="1" applyBorder="1" applyAlignment="1">
      <alignment horizontal="centerContinuous" vertical="center"/>
    </xf>
    <xf numFmtId="0" fontId="3" fillId="4" borderId="2" xfId="1" applyNumberFormat="1" applyFont="1" applyFill="1" applyBorder="1" applyAlignment="1">
      <alignment horizontal="centerContinuous" vertical="center"/>
    </xf>
    <xf numFmtId="0" fontId="6" fillId="4" borderId="0" xfId="4" applyFont="1" applyFill="1" applyBorder="1" applyAlignment="1">
      <alignment horizontal="centerContinuous" vertical="center"/>
    </xf>
    <xf numFmtId="0" fontId="20" fillId="7" borderId="7" xfId="0" applyFont="1" applyFill="1" applyBorder="1" applyAlignment="1">
      <alignment vertical="center"/>
    </xf>
    <xf numFmtId="0" fontId="20" fillId="7" borderId="5" xfId="0" applyFont="1" applyFill="1" applyBorder="1" applyAlignment="1">
      <alignment vertical="center"/>
    </xf>
    <xf numFmtId="3" fontId="27" fillId="4" borderId="13" xfId="0" applyNumberFormat="1" applyFont="1" applyFill="1" applyBorder="1" applyAlignment="1">
      <alignment vertical="center" wrapText="1"/>
    </xf>
    <xf numFmtId="3" fontId="29" fillId="4" borderId="13" xfId="0" applyNumberFormat="1" applyFont="1" applyFill="1" applyBorder="1" applyAlignment="1">
      <alignment vertical="center" wrapText="1"/>
    </xf>
    <xf numFmtId="0" fontId="6" fillId="4" borderId="0" xfId="0" applyFont="1" applyFill="1" applyBorder="1" applyAlignment="1">
      <alignment horizontal="left" vertical="center" wrapText="1"/>
    </xf>
    <xf numFmtId="0" fontId="21" fillId="7" borderId="5" xfId="4" applyFont="1" applyFill="1" applyBorder="1" applyAlignment="1">
      <alignment horizontal="center" vertical="center"/>
    </xf>
    <xf numFmtId="0" fontId="21" fillId="7" borderId="10" xfId="4" applyFont="1" applyFill="1" applyBorder="1" applyAlignment="1">
      <alignment horizontal="center" vertical="center" wrapText="1"/>
    </xf>
    <xf numFmtId="0" fontId="21" fillId="7" borderId="3" xfId="4" applyFont="1" applyFill="1" applyBorder="1" applyAlignment="1">
      <alignment horizontal="center" vertical="center" wrapText="1"/>
    </xf>
    <xf numFmtId="37" fontId="28" fillId="8" borderId="15" xfId="5" applyNumberFormat="1" applyFont="1" applyFill="1" applyBorder="1" applyAlignment="1">
      <alignment horizontal="center" vertical="center" wrapText="1"/>
    </xf>
    <xf numFmtId="37" fontId="28" fillId="8" borderId="15" xfId="5" applyNumberFormat="1" applyFont="1" applyFill="1" applyBorder="1" applyAlignment="1">
      <alignment horizontal="center" vertical="center"/>
    </xf>
    <xf numFmtId="0" fontId="28" fillId="8" borderId="15" xfId="0" applyFont="1" applyFill="1" applyBorder="1" applyAlignment="1">
      <alignment horizontal="center" vertical="center"/>
    </xf>
    <xf numFmtId="0" fontId="28" fillId="8" borderId="15" xfId="0" applyFont="1" applyFill="1" applyBorder="1" applyAlignment="1">
      <alignment horizontal="center" vertical="center" wrapText="1"/>
    </xf>
    <xf numFmtId="0" fontId="24" fillId="4" borderId="0" xfId="0" applyFont="1" applyFill="1" applyBorder="1" applyAlignment="1">
      <alignment horizontal="justify" vertical="center" wrapText="1"/>
    </xf>
    <xf numFmtId="0" fontId="24" fillId="4" borderId="2" xfId="0" applyFont="1" applyFill="1" applyBorder="1" applyAlignment="1">
      <alignment horizontal="justify" vertical="center" wrapText="1"/>
    </xf>
    <xf numFmtId="0" fontId="6" fillId="4" borderId="0" xfId="0" applyFont="1" applyFill="1" applyBorder="1" applyAlignment="1" applyProtection="1">
      <alignment vertical="center" wrapText="1"/>
      <protection locked="0"/>
    </xf>
    <xf numFmtId="0" fontId="3" fillId="4" borderId="0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vertical="center" wrapText="1"/>
      <protection locked="0"/>
    </xf>
    <xf numFmtId="0" fontId="19" fillId="4" borderId="0" xfId="0" applyFont="1" applyFill="1" applyAlignment="1" applyProtection="1">
      <alignment vertical="center"/>
    </xf>
    <xf numFmtId="0" fontId="3" fillId="4" borderId="0" xfId="0" applyFont="1" applyFill="1" applyBorder="1" applyAlignment="1" applyProtection="1">
      <alignment horizontal="right" vertical="center"/>
      <protection locked="0"/>
    </xf>
    <xf numFmtId="0" fontId="6" fillId="4" borderId="3" xfId="0" applyNumberFormat="1" applyFont="1" applyFill="1" applyBorder="1" applyAlignment="1" applyProtection="1">
      <alignment vertical="center"/>
      <protection locked="0"/>
    </xf>
    <xf numFmtId="0" fontId="19" fillId="4" borderId="0" xfId="0" applyFont="1" applyFill="1" applyAlignment="1" applyProtection="1">
      <alignment vertical="center"/>
      <protection locked="0"/>
    </xf>
    <xf numFmtId="0" fontId="19" fillId="4" borderId="0" xfId="0" applyFont="1" applyFill="1" applyBorder="1" applyAlignment="1" applyProtection="1">
      <alignment horizontal="center" vertical="center"/>
      <protection locked="0"/>
    </xf>
    <xf numFmtId="0" fontId="19" fillId="4" borderId="0" xfId="0" applyFont="1" applyFill="1" applyBorder="1" applyAlignment="1" applyProtection="1">
      <alignment vertical="center"/>
      <protection locked="0"/>
    </xf>
    <xf numFmtId="0" fontId="19" fillId="4" borderId="0" xfId="0" applyFont="1" applyFill="1" applyBorder="1" applyAlignment="1" applyProtection="1">
      <alignment vertical="center"/>
    </xf>
    <xf numFmtId="0" fontId="3" fillId="4" borderId="3" xfId="0" applyNumberFormat="1" applyFont="1" applyFill="1" applyBorder="1" applyAlignment="1" applyProtection="1">
      <alignment vertical="center"/>
      <protection locked="0"/>
    </xf>
    <xf numFmtId="0" fontId="0" fillId="4" borderId="0" xfId="0" applyFill="1" applyAlignment="1">
      <alignment vertical="center"/>
    </xf>
    <xf numFmtId="0" fontId="0" fillId="0" borderId="0" xfId="0" applyAlignment="1">
      <alignment vertical="center"/>
    </xf>
    <xf numFmtId="0" fontId="24" fillId="4" borderId="0" xfId="0" applyFont="1" applyFill="1" applyAlignment="1">
      <alignment vertical="center"/>
    </xf>
    <xf numFmtId="0" fontId="33" fillId="8" borderId="0" xfId="0" applyFont="1" applyFill="1" applyAlignment="1">
      <alignment vertical="center"/>
    </xf>
    <xf numFmtId="0" fontId="30" fillId="4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4" borderId="15" xfId="0" applyFont="1" applyFill="1" applyBorder="1" applyAlignment="1">
      <alignment vertical="center"/>
    </xf>
    <xf numFmtId="0" fontId="33" fillId="4" borderId="15" xfId="0" applyFont="1" applyFill="1" applyBorder="1" applyAlignment="1">
      <alignment vertical="center"/>
    </xf>
    <xf numFmtId="0" fontId="24" fillId="4" borderId="15" xfId="0" applyFont="1" applyFill="1" applyBorder="1" applyAlignment="1">
      <alignment horizontal="center" vertical="center"/>
    </xf>
    <xf numFmtId="0" fontId="24" fillId="4" borderId="15" xfId="0" applyFont="1" applyFill="1" applyBorder="1" applyAlignment="1">
      <alignment horizontal="right" vertical="center"/>
    </xf>
    <xf numFmtId="0" fontId="34" fillId="4" borderId="0" xfId="0" applyFont="1" applyFill="1" applyAlignment="1">
      <alignment vertical="center"/>
    </xf>
    <xf numFmtId="0" fontId="34" fillId="0" borderId="0" xfId="0" applyFont="1" applyAlignment="1">
      <alignment vertical="center"/>
    </xf>
    <xf numFmtId="0" fontId="24" fillId="4" borderId="1" xfId="0" applyFont="1" applyFill="1" applyBorder="1" applyAlignment="1">
      <alignment horizontal="left" vertical="center"/>
    </xf>
    <xf numFmtId="0" fontId="24" fillId="4" borderId="2" xfId="0" applyFont="1" applyFill="1" applyBorder="1" applyAlignment="1">
      <alignment horizontal="justify" vertical="center"/>
    </xf>
    <xf numFmtId="0" fontId="24" fillId="4" borderId="8" xfId="0" applyFont="1" applyFill="1" applyBorder="1" applyAlignment="1">
      <alignment horizontal="left" vertical="center"/>
    </xf>
    <xf numFmtId="0" fontId="24" fillId="4" borderId="4" xfId="0" applyFont="1" applyFill="1" applyBorder="1" applyAlignment="1">
      <alignment vertical="center"/>
    </xf>
    <xf numFmtId="0" fontId="25" fillId="4" borderId="8" xfId="0" applyFont="1" applyFill="1" applyBorder="1" applyAlignment="1">
      <alignment horizontal="left" vertical="center"/>
    </xf>
    <xf numFmtId="0" fontId="25" fillId="4" borderId="4" xfId="0" applyFont="1" applyFill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5" fillId="4" borderId="0" xfId="5" applyFont="1" applyFill="1" applyAlignment="1">
      <alignment vertical="center"/>
    </xf>
    <xf numFmtId="0" fontId="25" fillId="4" borderId="0" xfId="5" applyFont="1" applyFill="1" applyAlignment="1">
      <alignment horizontal="center" vertical="center"/>
    </xf>
    <xf numFmtId="0" fontId="24" fillId="4" borderId="0" xfId="5" applyFont="1" applyFill="1" applyAlignment="1">
      <alignment vertical="center"/>
    </xf>
    <xf numFmtId="0" fontId="8" fillId="4" borderId="9" xfId="5" applyFont="1" applyFill="1" applyBorder="1" applyAlignment="1">
      <alignment vertical="center"/>
    </xf>
    <xf numFmtId="0" fontId="8" fillId="4" borderId="10" xfId="5" applyFont="1" applyFill="1" applyBorder="1" applyAlignment="1">
      <alignment vertical="center"/>
    </xf>
    <xf numFmtId="0" fontId="8" fillId="4" borderId="11" xfId="5" applyFont="1" applyFill="1" applyBorder="1" applyAlignment="1">
      <alignment vertical="center"/>
    </xf>
    <xf numFmtId="0" fontId="8" fillId="4" borderId="11" xfId="5" applyFont="1" applyFill="1" applyBorder="1" applyAlignment="1">
      <alignment horizontal="center" vertical="center"/>
    </xf>
    <xf numFmtId="0" fontId="8" fillId="4" borderId="12" xfId="5" applyFont="1" applyFill="1" applyBorder="1" applyAlignment="1">
      <alignment horizontal="center" vertical="center"/>
    </xf>
    <xf numFmtId="0" fontId="10" fillId="4" borderId="0" xfId="5" applyFont="1" applyFill="1" applyAlignment="1">
      <alignment vertical="center"/>
    </xf>
    <xf numFmtId="0" fontId="8" fillId="4" borderId="4" xfId="5" applyFont="1" applyFill="1" applyBorder="1" applyAlignment="1">
      <alignment vertical="center" wrapText="1"/>
    </xf>
    <xf numFmtId="167" fontId="8" fillId="4" borderId="4" xfId="3" applyNumberFormat="1" applyFont="1" applyFill="1" applyBorder="1" applyAlignment="1">
      <alignment horizontal="center" vertical="center"/>
    </xf>
    <xf numFmtId="167" fontId="8" fillId="4" borderId="14" xfId="3" applyNumberFormat="1" applyFont="1" applyFill="1" applyBorder="1" applyAlignment="1">
      <alignment horizontal="center" vertical="center"/>
    </xf>
    <xf numFmtId="0" fontId="10" fillId="4" borderId="7" xfId="5" applyFont="1" applyFill="1" applyBorder="1" applyAlignment="1">
      <alignment horizontal="centerContinuous" vertical="center"/>
    </xf>
    <xf numFmtId="0" fontId="10" fillId="4" borderId="5" xfId="5" applyFont="1" applyFill="1" applyBorder="1" applyAlignment="1">
      <alignment horizontal="centerContinuous" vertical="center"/>
    </xf>
    <xf numFmtId="0" fontId="10" fillId="4" borderId="6" xfId="5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vertical="center" wrapText="1"/>
    </xf>
    <xf numFmtId="0" fontId="10" fillId="4" borderId="1" xfId="5" applyFont="1" applyFill="1" applyBorder="1" applyAlignment="1">
      <alignment horizontal="left" vertical="center"/>
    </xf>
    <xf numFmtId="0" fontId="10" fillId="4" borderId="0" xfId="5" applyFont="1" applyFill="1" applyBorder="1" applyAlignment="1">
      <alignment horizontal="left" vertical="center"/>
    </xf>
    <xf numFmtId="0" fontId="24" fillId="4" borderId="2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25" fillId="4" borderId="2" xfId="0" applyFont="1" applyFill="1" applyBorder="1" applyAlignment="1">
      <alignment vertical="center"/>
    </xf>
    <xf numFmtId="3" fontId="10" fillId="4" borderId="13" xfId="3" applyNumberFormat="1" applyFont="1" applyFill="1" applyBorder="1" applyAlignment="1">
      <alignment horizontal="center" vertical="center"/>
    </xf>
    <xf numFmtId="0" fontId="25" fillId="4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3" fontId="8" fillId="4" borderId="14" xfId="3" applyNumberFormat="1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vertical="center" wrapText="1"/>
    </xf>
    <xf numFmtId="0" fontId="19" fillId="4" borderId="0" xfId="0" applyFont="1" applyFill="1" applyBorder="1" applyAlignment="1">
      <alignment vertical="center"/>
    </xf>
    <xf numFmtId="0" fontId="3" fillId="4" borderId="0" xfId="4" applyFont="1" applyFill="1" applyBorder="1" applyAlignment="1">
      <alignment horizontal="centerContinuous" vertical="center"/>
    </xf>
    <xf numFmtId="0" fontId="19" fillId="4" borderId="0" xfId="0" applyFont="1" applyFill="1" applyBorder="1" applyAlignment="1">
      <alignment horizontal="centerContinuous" vertical="center"/>
    </xf>
    <xf numFmtId="0" fontId="3" fillId="4" borderId="0" xfId="4" applyFont="1" applyFill="1" applyBorder="1" applyAlignment="1">
      <alignment horizontal="center" vertical="center"/>
    </xf>
    <xf numFmtId="0" fontId="20" fillId="7" borderId="6" xfId="0" applyFont="1" applyFill="1" applyBorder="1" applyAlignment="1">
      <alignment vertical="center"/>
    </xf>
    <xf numFmtId="0" fontId="19" fillId="4" borderId="1" xfId="0" applyFont="1" applyFill="1" applyBorder="1" applyAlignment="1">
      <alignment vertical="center"/>
    </xf>
    <xf numFmtId="0" fontId="6" fillId="4" borderId="0" xfId="4" applyFont="1" applyFill="1" applyBorder="1" applyAlignment="1">
      <alignment vertical="center"/>
    </xf>
    <xf numFmtId="0" fontId="19" fillId="4" borderId="2" xfId="0" applyFont="1" applyFill="1" applyBorder="1" applyAlignment="1">
      <alignment vertical="center"/>
    </xf>
    <xf numFmtId="3" fontId="6" fillId="4" borderId="0" xfId="4" applyNumberFormat="1" applyFont="1" applyFill="1" applyBorder="1" applyAlignment="1">
      <alignment vertical="center"/>
    </xf>
    <xf numFmtId="3" fontId="3" fillId="4" borderId="0" xfId="4" applyNumberFormat="1" applyFont="1" applyFill="1" applyBorder="1" applyAlignment="1">
      <alignment vertical="center"/>
    </xf>
    <xf numFmtId="3" fontId="6" fillId="4" borderId="0" xfId="4" applyNumberFormat="1" applyFont="1" applyFill="1" applyBorder="1" applyAlignment="1" applyProtection="1">
      <alignment vertical="center"/>
      <protection locked="0"/>
    </xf>
    <xf numFmtId="0" fontId="6" fillId="4" borderId="0" xfId="4" applyFont="1" applyFill="1" applyBorder="1" applyAlignment="1">
      <alignment horizontal="left" vertical="center"/>
    </xf>
    <xf numFmtId="0" fontId="3" fillId="4" borderId="0" xfId="4" applyFont="1" applyFill="1" applyBorder="1" applyAlignment="1">
      <alignment horizontal="left" vertical="center"/>
    </xf>
    <xf numFmtId="0" fontId="19" fillId="4" borderId="0" xfId="0" applyFont="1" applyFill="1" applyBorder="1" applyAlignment="1">
      <alignment horizontal="left" vertical="center"/>
    </xf>
    <xf numFmtId="3" fontId="6" fillId="4" borderId="0" xfId="4" applyNumberFormat="1" applyFont="1" applyFill="1" applyBorder="1" applyAlignment="1" applyProtection="1">
      <alignment vertical="center"/>
    </xf>
    <xf numFmtId="3" fontId="3" fillId="4" borderId="0" xfId="4" applyNumberFormat="1" applyFont="1" applyFill="1" applyBorder="1" applyAlignment="1">
      <alignment horizontal="right" vertical="center" wrapText="1"/>
    </xf>
    <xf numFmtId="0" fontId="19" fillId="4" borderId="1" xfId="0" applyFont="1" applyFill="1" applyBorder="1" applyAlignment="1">
      <alignment horizontal="left" vertical="center" wrapText="1"/>
    </xf>
    <xf numFmtId="0" fontId="19" fillId="4" borderId="0" xfId="0" applyFont="1" applyFill="1" applyBorder="1" applyAlignment="1">
      <alignment horizontal="left" vertical="center" wrapText="1"/>
    </xf>
    <xf numFmtId="0" fontId="19" fillId="4" borderId="2" xfId="0" applyFont="1" applyFill="1" applyBorder="1" applyAlignment="1">
      <alignment horizontal="left" vertical="center" wrapText="1"/>
    </xf>
    <xf numFmtId="0" fontId="19" fillId="4" borderId="0" xfId="0" applyFont="1" applyFill="1" applyAlignment="1">
      <alignment horizontal="left" vertical="center" wrapText="1"/>
    </xf>
    <xf numFmtId="0" fontId="19" fillId="4" borderId="8" xfId="0" applyFont="1" applyFill="1" applyBorder="1" applyAlignment="1">
      <alignment vertical="center"/>
    </xf>
    <xf numFmtId="0" fontId="19" fillId="4" borderId="3" xfId="0" applyFont="1" applyFill="1" applyBorder="1" applyAlignment="1">
      <alignment vertical="center"/>
    </xf>
    <xf numFmtId="0" fontId="3" fillId="4" borderId="3" xfId="4" applyFont="1" applyFill="1" applyBorder="1" applyAlignment="1">
      <alignment vertical="center"/>
    </xf>
    <xf numFmtId="3" fontId="6" fillId="4" borderId="3" xfId="4" applyNumberFormat="1" applyFont="1" applyFill="1" applyBorder="1" applyAlignment="1">
      <alignment vertical="center"/>
    </xf>
    <xf numFmtId="0" fontId="19" fillId="4" borderId="4" xfId="0" applyFont="1" applyFill="1" applyBorder="1" applyAlignment="1">
      <alignment vertical="center"/>
    </xf>
    <xf numFmtId="0" fontId="41" fillId="4" borderId="0" xfId="0" applyFont="1" applyFill="1" applyAlignment="1">
      <alignment horizontal="center" vertical="center"/>
    </xf>
    <xf numFmtId="43" fontId="6" fillId="4" borderId="0" xfId="2" applyFont="1" applyFill="1" applyBorder="1" applyAlignment="1">
      <alignment vertical="center"/>
    </xf>
    <xf numFmtId="0" fontId="3" fillId="4" borderId="0" xfId="0" applyFont="1" applyFill="1" applyBorder="1" applyAlignment="1">
      <alignment horizontal="right" vertical="center"/>
    </xf>
    <xf numFmtId="0" fontId="3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right" vertical="center"/>
    </xf>
    <xf numFmtId="0" fontId="6" fillId="4" borderId="0" xfId="0" applyFont="1" applyFill="1" applyAlignment="1">
      <alignment vertical="center"/>
    </xf>
    <xf numFmtId="0" fontId="40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vertical="center" wrapText="1"/>
    </xf>
    <xf numFmtId="166" fontId="6" fillId="4" borderId="0" xfId="2" applyNumberFormat="1" applyFont="1" applyFill="1" applyBorder="1" applyAlignment="1">
      <alignment vertical="center"/>
    </xf>
    <xf numFmtId="0" fontId="3" fillId="4" borderId="2" xfId="0" applyFont="1" applyFill="1" applyBorder="1" applyAlignment="1">
      <alignment vertical="center" wrapText="1"/>
    </xf>
    <xf numFmtId="0" fontId="23" fillId="4" borderId="1" xfId="0" applyFont="1" applyFill="1" applyBorder="1" applyAlignment="1">
      <alignment vertical="center"/>
    </xf>
    <xf numFmtId="3" fontId="23" fillId="4" borderId="0" xfId="0" applyNumberFormat="1" applyFont="1" applyFill="1" applyBorder="1" applyAlignment="1" applyProtection="1">
      <alignment horizontal="right" vertical="center"/>
      <protection locked="0"/>
    </xf>
    <xf numFmtId="3" fontId="23" fillId="4" borderId="0" xfId="0" applyNumberFormat="1" applyFont="1" applyFill="1" applyBorder="1" applyAlignment="1" applyProtection="1">
      <alignment horizontal="right" vertical="center"/>
    </xf>
    <xf numFmtId="0" fontId="23" fillId="4" borderId="0" xfId="0" applyFont="1" applyFill="1" applyBorder="1" applyAlignment="1">
      <alignment horizontal="left" vertical="center" wrapText="1"/>
    </xf>
    <xf numFmtId="3" fontId="19" fillId="4" borderId="0" xfId="0" applyNumberFormat="1" applyFont="1" applyFill="1" applyBorder="1" applyAlignment="1">
      <alignment horizontal="right" vertical="center"/>
    </xf>
    <xf numFmtId="3" fontId="23" fillId="4" borderId="0" xfId="0" applyNumberFormat="1" applyFont="1" applyFill="1" applyBorder="1" applyAlignment="1">
      <alignment horizontal="right" vertical="center"/>
    </xf>
    <xf numFmtId="3" fontId="19" fillId="4" borderId="0" xfId="0" applyNumberFormat="1" applyFont="1" applyFill="1" applyBorder="1" applyAlignment="1" applyProtection="1">
      <alignment horizontal="right" vertical="center"/>
      <protection locked="0"/>
    </xf>
    <xf numFmtId="3" fontId="19" fillId="4" borderId="0" xfId="0" applyNumberFormat="1" applyFont="1" applyFill="1" applyBorder="1" applyAlignment="1" applyProtection="1">
      <alignment horizontal="right" vertical="center"/>
    </xf>
    <xf numFmtId="3" fontId="23" fillId="4" borderId="23" xfId="0" applyNumberFormat="1" applyFont="1" applyFill="1" applyBorder="1" applyAlignment="1">
      <alignment horizontal="right" vertical="center"/>
    </xf>
    <xf numFmtId="0" fontId="23" fillId="4" borderId="8" xfId="0" applyFont="1" applyFill="1" applyBorder="1" applyAlignment="1">
      <alignment vertical="center"/>
    </xf>
    <xf numFmtId="3" fontId="23" fillId="4" borderId="3" xfId="0" applyNumberFormat="1" applyFont="1" applyFill="1" applyBorder="1" applyAlignment="1">
      <alignment horizontal="right" vertical="center"/>
    </xf>
    <xf numFmtId="3" fontId="23" fillId="4" borderId="3" xfId="0" applyNumberFormat="1" applyFont="1" applyFill="1" applyBorder="1" applyAlignment="1" applyProtection="1">
      <alignment horizontal="right" vertical="center"/>
    </xf>
    <xf numFmtId="0" fontId="3" fillId="4" borderId="4" xfId="0" applyFont="1" applyFill="1" applyBorder="1" applyAlignment="1">
      <alignment vertical="center" wrapText="1"/>
    </xf>
    <xf numFmtId="0" fontId="19" fillId="4" borderId="5" xfId="0" applyFont="1" applyFill="1" applyBorder="1" applyAlignment="1">
      <alignment vertical="center"/>
    </xf>
    <xf numFmtId="0" fontId="3" fillId="4" borderId="5" xfId="0" applyFont="1" applyFill="1" applyBorder="1" applyAlignment="1">
      <alignment vertical="center" wrapText="1"/>
    </xf>
    <xf numFmtId="0" fontId="6" fillId="4" borderId="0" xfId="0" applyFont="1" applyFill="1" applyAlignment="1">
      <alignment vertical="center" wrapText="1"/>
    </xf>
    <xf numFmtId="43" fontId="6" fillId="4" borderId="0" xfId="2" applyNumberFormat="1" applyFont="1" applyFill="1" applyAlignment="1">
      <alignment horizontal="center" vertical="center"/>
    </xf>
    <xf numFmtId="0" fontId="3" fillId="4" borderId="0" xfId="4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>
      <alignment horizontal="centerContinuous" vertical="center"/>
    </xf>
    <xf numFmtId="0" fontId="3" fillId="4" borderId="0" xfId="0" applyFont="1" applyFill="1" applyBorder="1" applyAlignment="1" applyProtection="1">
      <alignment vertical="center"/>
    </xf>
    <xf numFmtId="164" fontId="6" fillId="4" borderId="0" xfId="1" applyFont="1" applyFill="1" applyBorder="1" applyAlignment="1" applyProtection="1">
      <alignment vertical="center"/>
    </xf>
    <xf numFmtId="0" fontId="3" fillId="4" borderId="0" xfId="1" applyNumberFormat="1" applyFont="1" applyFill="1" applyBorder="1" applyAlignment="1" applyProtection="1">
      <alignment vertical="center"/>
    </xf>
    <xf numFmtId="0" fontId="3" fillId="4" borderId="2" xfId="1" applyNumberFormat="1" applyFont="1" applyFill="1" applyBorder="1" applyAlignment="1" applyProtection="1">
      <alignment vertical="center"/>
    </xf>
    <xf numFmtId="0" fontId="23" fillId="4" borderId="1" xfId="0" applyFont="1" applyFill="1" applyBorder="1" applyAlignment="1" applyProtection="1">
      <alignment vertical="center"/>
    </xf>
    <xf numFmtId="0" fontId="3" fillId="4" borderId="2" xfId="0" applyFont="1" applyFill="1" applyBorder="1" applyAlignment="1" applyProtection="1">
      <alignment vertical="center"/>
    </xf>
    <xf numFmtId="3" fontId="3" fillId="4" borderId="0" xfId="0" applyNumberFormat="1" applyFont="1" applyFill="1" applyBorder="1" applyAlignment="1" applyProtection="1">
      <alignment horizontal="center" vertical="center"/>
      <protection locked="0"/>
    </xf>
    <xf numFmtId="3" fontId="3" fillId="4" borderId="0" xfId="0" applyNumberFormat="1" applyFont="1" applyFill="1" applyBorder="1" applyAlignment="1" applyProtection="1">
      <alignment horizontal="right" vertical="center"/>
    </xf>
    <xf numFmtId="0" fontId="23" fillId="4" borderId="2" xfId="0" applyFont="1" applyFill="1" applyBorder="1" applyAlignment="1" applyProtection="1">
      <alignment vertical="center"/>
    </xf>
    <xf numFmtId="0" fontId="19" fillId="4" borderId="1" xfId="0" applyFont="1" applyFill="1" applyBorder="1" applyAlignment="1" applyProtection="1">
      <alignment vertical="center"/>
    </xf>
    <xf numFmtId="0" fontId="37" fillId="4" borderId="0" xfId="0" applyFont="1" applyFill="1" applyBorder="1" applyAlignment="1" applyProtection="1">
      <alignment vertical="center"/>
    </xf>
    <xf numFmtId="3" fontId="6" fillId="4" borderId="0" xfId="0" applyNumberFormat="1" applyFont="1" applyFill="1" applyBorder="1" applyAlignment="1" applyProtection="1">
      <alignment horizontal="center" vertical="center"/>
      <protection locked="0"/>
    </xf>
    <xf numFmtId="3" fontId="6" fillId="4" borderId="0" xfId="0" applyNumberFormat="1" applyFont="1" applyFill="1" applyBorder="1" applyAlignment="1" applyProtection="1">
      <alignment horizontal="right" vertical="center"/>
      <protection locked="0"/>
    </xf>
    <xf numFmtId="0" fontId="19" fillId="4" borderId="2" xfId="0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6" fillId="4" borderId="0" xfId="0" applyNumberFormat="1" applyFont="1" applyFill="1" applyBorder="1" applyAlignment="1" applyProtection="1">
      <alignment horizontal="right" vertical="center"/>
      <protection locked="0"/>
    </xf>
    <xf numFmtId="0" fontId="3" fillId="4" borderId="0" xfId="0" applyFont="1" applyFill="1" applyBorder="1" applyAlignment="1" applyProtection="1">
      <alignment horizontal="right" vertical="center"/>
    </xf>
    <xf numFmtId="0" fontId="38" fillId="4" borderId="1" xfId="0" applyFont="1" applyFill="1" applyBorder="1" applyAlignment="1" applyProtection="1">
      <alignment vertical="center"/>
    </xf>
    <xf numFmtId="0" fontId="15" fillId="4" borderId="0" xfId="0" applyFont="1" applyFill="1" applyBorder="1" applyAlignment="1" applyProtection="1">
      <alignment vertical="center"/>
    </xf>
    <xf numFmtId="3" fontId="15" fillId="4" borderId="0" xfId="0" applyNumberFormat="1" applyFont="1" applyFill="1" applyBorder="1" applyAlignment="1" applyProtection="1">
      <alignment horizontal="center" vertical="center"/>
      <protection locked="0"/>
    </xf>
    <xf numFmtId="3" fontId="15" fillId="4" borderId="0" xfId="0" applyNumberFormat="1" applyFont="1" applyFill="1" applyBorder="1" applyAlignment="1" applyProtection="1">
      <alignment horizontal="right" vertical="center"/>
    </xf>
    <xf numFmtId="0" fontId="38" fillId="4" borderId="2" xfId="0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>
      <alignment horizontal="left" vertical="center"/>
    </xf>
    <xf numFmtId="3" fontId="15" fillId="4" borderId="0" xfId="0" applyNumberFormat="1" applyFont="1" applyFill="1" applyBorder="1" applyAlignment="1" applyProtection="1">
      <alignment horizontal="center" vertical="center"/>
    </xf>
    <xf numFmtId="3" fontId="3" fillId="4" borderId="0" xfId="0" applyNumberFormat="1" applyFont="1" applyFill="1" applyBorder="1" applyAlignment="1" applyProtection="1">
      <alignment horizontal="right" vertical="center"/>
      <protection locked="0"/>
    </xf>
    <xf numFmtId="0" fontId="38" fillId="4" borderId="8" xfId="0" applyFont="1" applyFill="1" applyBorder="1" applyAlignment="1" applyProtection="1">
      <alignment vertical="center"/>
    </xf>
    <xf numFmtId="0" fontId="15" fillId="4" borderId="3" xfId="0" applyFont="1" applyFill="1" applyBorder="1" applyAlignment="1" applyProtection="1">
      <alignment vertical="center"/>
    </xf>
    <xf numFmtId="3" fontId="15" fillId="4" borderId="3" xfId="0" applyNumberFormat="1" applyFont="1" applyFill="1" applyBorder="1" applyAlignment="1" applyProtection="1">
      <alignment horizontal="center" vertical="center"/>
    </xf>
    <xf numFmtId="3" fontId="15" fillId="4" borderId="3" xfId="0" applyNumberFormat="1" applyFont="1" applyFill="1" applyBorder="1" applyAlignment="1" applyProtection="1">
      <alignment horizontal="right" vertical="center"/>
    </xf>
    <xf numFmtId="0" fontId="38" fillId="4" borderId="4" xfId="0" applyFont="1" applyFill="1" applyBorder="1" applyAlignment="1" applyProtection="1">
      <alignment vertical="center"/>
    </xf>
    <xf numFmtId="43" fontId="6" fillId="4" borderId="0" xfId="2" applyFont="1" applyFill="1" applyBorder="1" applyAlignment="1" applyProtection="1">
      <alignment vertical="center"/>
    </xf>
    <xf numFmtId="0" fontId="6" fillId="4" borderId="0" xfId="0" applyFont="1" applyFill="1" applyBorder="1" applyAlignment="1" applyProtection="1">
      <alignment horizontal="right" vertical="center"/>
    </xf>
    <xf numFmtId="0" fontId="19" fillId="4" borderId="0" xfId="0" applyFont="1" applyFill="1" applyBorder="1" applyAlignment="1">
      <alignment horizontal="right" vertical="center"/>
    </xf>
    <xf numFmtId="0" fontId="6" fillId="4" borderId="0" xfId="0" applyNumberFormat="1" applyFont="1" applyFill="1" applyBorder="1" applyAlignment="1" applyProtection="1">
      <alignment horizontal="left" vertical="center"/>
    </xf>
    <xf numFmtId="0" fontId="21" fillId="4" borderId="0" xfId="0" applyFont="1" applyFill="1" applyBorder="1" applyAlignment="1">
      <alignment vertical="center"/>
    </xf>
    <xf numFmtId="3" fontId="23" fillId="4" borderId="0" xfId="0" applyNumberFormat="1" applyFont="1" applyFill="1" applyBorder="1" applyAlignment="1">
      <alignment vertical="center"/>
    </xf>
    <xf numFmtId="0" fontId="23" fillId="4" borderId="2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38" fillId="4" borderId="1" xfId="0" applyFont="1" applyFill="1" applyBorder="1" applyAlignment="1">
      <alignment vertical="center"/>
    </xf>
    <xf numFmtId="3" fontId="23" fillId="4" borderId="0" xfId="2" applyNumberFormat="1" applyFont="1" applyFill="1" applyBorder="1" applyAlignment="1">
      <alignment vertical="center"/>
    </xf>
    <xf numFmtId="0" fontId="38" fillId="4" borderId="2" xfId="0" applyFont="1" applyFill="1" applyBorder="1" applyAlignment="1">
      <alignment vertical="center"/>
    </xf>
    <xf numFmtId="0" fontId="39" fillId="4" borderId="0" xfId="0" applyFont="1" applyFill="1" applyAlignment="1">
      <alignment vertical="center"/>
    </xf>
    <xf numFmtId="3" fontId="19" fillId="4" borderId="0" xfId="0" applyNumberFormat="1" applyFont="1" applyFill="1" applyBorder="1" applyAlignment="1">
      <alignment vertical="center"/>
    </xf>
    <xf numFmtId="3" fontId="6" fillId="4" borderId="0" xfId="2" applyNumberFormat="1" applyFont="1" applyFill="1" applyBorder="1" applyAlignment="1" applyProtection="1">
      <alignment vertical="center"/>
    </xf>
    <xf numFmtId="3" fontId="6" fillId="4" borderId="0" xfId="2" applyNumberFormat="1" applyFont="1" applyFill="1" applyBorder="1" applyAlignment="1" applyProtection="1">
      <alignment vertical="center"/>
      <protection locked="0"/>
    </xf>
    <xf numFmtId="3" fontId="6" fillId="4" borderId="0" xfId="2" applyNumberFormat="1" applyFont="1" applyFill="1" applyBorder="1" applyAlignment="1">
      <alignment vertical="center"/>
    </xf>
    <xf numFmtId="3" fontId="19" fillId="4" borderId="0" xfId="2" applyNumberFormat="1" applyFont="1" applyFill="1" applyBorder="1" applyAlignment="1" applyProtection="1">
      <alignment vertical="center"/>
    </xf>
    <xf numFmtId="3" fontId="19" fillId="4" borderId="0" xfId="2" applyNumberFormat="1" applyFont="1" applyFill="1" applyBorder="1" applyAlignment="1">
      <alignment vertical="center"/>
    </xf>
    <xf numFmtId="3" fontId="23" fillId="4" borderId="0" xfId="2" applyNumberFormat="1" applyFont="1" applyFill="1" applyBorder="1" applyAlignment="1" applyProtection="1">
      <alignment vertical="center"/>
    </xf>
    <xf numFmtId="3" fontId="19" fillId="4" borderId="0" xfId="0" applyNumberFormat="1" applyFont="1" applyFill="1" applyBorder="1" applyAlignment="1" applyProtection="1">
      <alignment vertical="center"/>
    </xf>
    <xf numFmtId="0" fontId="19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19" fillId="4" borderId="0" xfId="0" applyFont="1" applyFill="1" applyAlignment="1" applyProtection="1">
      <alignment horizontal="right" vertical="center"/>
      <protection locked="0"/>
    </xf>
    <xf numFmtId="0" fontId="19" fillId="4" borderId="0" xfId="0" applyFont="1" applyFill="1" applyAlignment="1" applyProtection="1">
      <alignment vertical="center" wrapText="1"/>
      <protection locked="0"/>
    </xf>
    <xf numFmtId="0" fontId="19" fillId="4" borderId="0" xfId="0" applyFont="1" applyFill="1" applyBorder="1" applyAlignment="1">
      <alignment vertical="center" wrapText="1"/>
    </xf>
    <xf numFmtId="0" fontId="19" fillId="4" borderId="0" xfId="0" applyFont="1" applyFill="1" applyAlignment="1">
      <alignment vertical="center" wrapText="1"/>
    </xf>
    <xf numFmtId="0" fontId="23" fillId="4" borderId="0" xfId="0" applyFont="1" applyFill="1" applyBorder="1" applyAlignment="1">
      <alignment horizontal="center" vertical="center"/>
    </xf>
    <xf numFmtId="0" fontId="37" fillId="4" borderId="0" xfId="4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3" fontId="6" fillId="4" borderId="0" xfId="0" applyNumberFormat="1" applyFont="1" applyFill="1" applyBorder="1" applyAlignment="1" applyProtection="1">
      <alignment horizontal="right" vertical="center"/>
    </xf>
    <xf numFmtId="3" fontId="6" fillId="4" borderId="0" xfId="2" applyNumberFormat="1" applyFont="1" applyFill="1" applyBorder="1" applyAlignment="1" applyProtection="1">
      <alignment horizontal="right" vertical="center" wrapText="1"/>
    </xf>
    <xf numFmtId="0" fontId="37" fillId="4" borderId="0" xfId="4" applyFont="1" applyFill="1" applyBorder="1" applyAlignment="1" applyProtection="1">
      <alignment horizontal="center" vertical="center"/>
    </xf>
    <xf numFmtId="0" fontId="6" fillId="4" borderId="8" xfId="0" applyFont="1" applyFill="1" applyBorder="1" applyAlignment="1">
      <alignment horizontal="left" vertical="center"/>
    </xf>
    <xf numFmtId="3" fontId="6" fillId="4" borderId="3" xfId="2" applyNumberFormat="1" applyFont="1" applyFill="1" applyBorder="1" applyAlignment="1" applyProtection="1">
      <alignment horizontal="right" vertical="center" wrapText="1"/>
    </xf>
    <xf numFmtId="43" fontId="6" fillId="4" borderId="3" xfId="2" applyFont="1" applyFill="1" applyBorder="1" applyAlignment="1">
      <alignment vertical="center"/>
    </xf>
    <xf numFmtId="43" fontId="6" fillId="4" borderId="0" xfId="2" applyFont="1" applyFill="1" applyBorder="1" applyAlignment="1" applyProtection="1">
      <alignment vertical="center"/>
      <protection locked="0"/>
    </xf>
    <xf numFmtId="0" fontId="6" fillId="4" borderId="0" xfId="0" applyFont="1" applyFill="1" applyBorder="1" applyAlignment="1">
      <alignment horizontal="left" vertical="center"/>
    </xf>
    <xf numFmtId="0" fontId="35" fillId="4" borderId="0" xfId="0" applyFont="1" applyFill="1" applyAlignment="1" applyProtection="1">
      <alignment horizontal="right" vertical="center"/>
      <protection locked="0"/>
    </xf>
    <xf numFmtId="0" fontId="35" fillId="4" borderId="0" xfId="0" applyFont="1" applyFill="1" applyBorder="1" applyAlignment="1">
      <alignment horizontal="right" vertical="center"/>
    </xf>
    <xf numFmtId="0" fontId="14" fillId="4" borderId="0" xfId="1" applyNumberFormat="1" applyFont="1" applyFill="1" applyBorder="1" applyAlignment="1">
      <alignment horizontal="right" vertical="center"/>
    </xf>
    <xf numFmtId="0" fontId="21" fillId="7" borderId="10" xfId="0" applyFont="1" applyFill="1" applyBorder="1" applyAlignment="1">
      <alignment horizontal="centerContinuous" vertical="center"/>
    </xf>
    <xf numFmtId="0" fontId="20" fillId="7" borderId="11" xfId="0" applyFont="1" applyFill="1" applyBorder="1" applyAlignment="1">
      <alignment vertical="center"/>
    </xf>
    <xf numFmtId="0" fontId="20" fillId="4" borderId="0" xfId="0" applyFont="1" applyFill="1" applyAlignment="1">
      <alignment vertical="center"/>
    </xf>
    <xf numFmtId="0" fontId="20" fillId="4" borderId="0" xfId="0" applyFont="1" applyFill="1" applyBorder="1" applyAlignment="1">
      <alignment vertical="center"/>
    </xf>
    <xf numFmtId="165" fontId="21" fillId="7" borderId="0" xfId="2" applyNumberFormat="1" applyFont="1" applyFill="1" applyBorder="1" applyAlignment="1">
      <alignment horizontal="center" vertical="center"/>
    </xf>
    <xf numFmtId="0" fontId="20" fillId="7" borderId="2" xfId="0" applyFont="1" applyFill="1" applyBorder="1" applyAlignment="1">
      <alignment vertical="center"/>
    </xf>
    <xf numFmtId="3" fontId="6" fillId="4" borderId="0" xfId="0" applyNumberFormat="1" applyFont="1" applyFill="1" applyBorder="1" applyAlignment="1">
      <alignment vertical="center"/>
    </xf>
    <xf numFmtId="3" fontId="3" fillId="4" borderId="0" xfId="0" applyNumberFormat="1" applyFont="1" applyFill="1" applyBorder="1" applyAlignment="1">
      <alignment vertical="center"/>
    </xf>
    <xf numFmtId="0" fontId="15" fillId="4" borderId="0" xfId="0" applyFont="1" applyFill="1" applyBorder="1" applyAlignment="1">
      <alignment vertical="center" wrapText="1"/>
    </xf>
    <xf numFmtId="0" fontId="15" fillId="4" borderId="0" xfId="0" applyFont="1" applyFill="1" applyBorder="1" applyAlignment="1">
      <alignment vertical="center"/>
    </xf>
    <xf numFmtId="3" fontId="6" fillId="4" borderId="0" xfId="0" applyNumberFormat="1" applyFont="1" applyFill="1" applyBorder="1" applyAlignment="1" applyProtection="1">
      <alignment vertical="center"/>
      <protection locked="0"/>
    </xf>
    <xf numFmtId="0" fontId="36" fillId="4" borderId="0" xfId="0" applyFont="1" applyFill="1" applyBorder="1" applyAlignment="1">
      <alignment horizontal="right" vertical="center"/>
    </xf>
    <xf numFmtId="3" fontId="3" fillId="4" borderId="0" xfId="2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/>
    </xf>
    <xf numFmtId="3" fontId="16" fillId="4" borderId="0" xfId="2" applyNumberFormat="1" applyFont="1" applyFill="1" applyBorder="1" applyAlignment="1">
      <alignment vertical="center"/>
    </xf>
    <xf numFmtId="0" fontId="35" fillId="4" borderId="3" xfId="0" applyFont="1" applyFill="1" applyBorder="1" applyAlignment="1">
      <alignment horizontal="right" vertical="center"/>
    </xf>
    <xf numFmtId="43" fontId="17" fillId="4" borderId="0" xfId="2" applyFont="1" applyFill="1" applyBorder="1" applyAlignment="1">
      <alignment horizontal="right" vertical="center"/>
    </xf>
    <xf numFmtId="3" fontId="6" fillId="4" borderId="0" xfId="0" applyNumberFormat="1" applyFont="1" applyFill="1" applyBorder="1" applyAlignment="1" applyProtection="1">
      <alignment vertical="center"/>
    </xf>
    <xf numFmtId="3" fontId="24" fillId="4" borderId="13" xfId="0" applyNumberFormat="1" applyFont="1" applyFill="1" applyBorder="1" applyAlignment="1">
      <alignment horizontal="right" vertical="center" wrapText="1"/>
    </xf>
    <xf numFmtId="3" fontId="24" fillId="4" borderId="14" xfId="0" applyNumberFormat="1" applyFont="1" applyFill="1" applyBorder="1" applyAlignment="1">
      <alignment horizontal="justify" vertical="center" wrapText="1"/>
    </xf>
    <xf numFmtId="3" fontId="25" fillId="4" borderId="14" xfId="0" applyNumberFormat="1" applyFont="1" applyFill="1" applyBorder="1" applyAlignment="1">
      <alignment horizontal="right" vertical="center" wrapText="1"/>
    </xf>
    <xf numFmtId="3" fontId="25" fillId="4" borderId="13" xfId="0" applyNumberFormat="1" applyFont="1" applyFill="1" applyBorder="1" applyAlignment="1">
      <alignment horizontal="right" vertical="center" wrapText="1"/>
    </xf>
    <xf numFmtId="3" fontId="25" fillId="4" borderId="15" xfId="0" applyNumberFormat="1" applyFont="1" applyFill="1" applyBorder="1" applyAlignment="1">
      <alignment vertical="center" wrapText="1"/>
    </xf>
    <xf numFmtId="3" fontId="24" fillId="4" borderId="13" xfId="0" applyNumberFormat="1" applyFont="1" applyFill="1" applyBorder="1" applyAlignment="1">
      <alignment horizontal="right" vertical="center"/>
    </xf>
    <xf numFmtId="3" fontId="25" fillId="4" borderId="13" xfId="0" applyNumberFormat="1" applyFont="1" applyFill="1" applyBorder="1" applyAlignment="1">
      <alignment horizontal="right" vertical="center"/>
    </xf>
    <xf numFmtId="3" fontId="24" fillId="4" borderId="14" xfId="0" applyNumberFormat="1" applyFont="1" applyFill="1" applyBorder="1" applyAlignment="1">
      <alignment horizontal="right" vertical="center"/>
    </xf>
    <xf numFmtId="3" fontId="25" fillId="4" borderId="14" xfId="0" applyNumberFormat="1" applyFont="1" applyFill="1" applyBorder="1" applyAlignment="1">
      <alignment horizontal="right" vertical="center"/>
    </xf>
    <xf numFmtId="3" fontId="24" fillId="4" borderId="2" xfId="0" applyNumberFormat="1" applyFont="1" applyFill="1" applyBorder="1" applyAlignment="1">
      <alignment horizontal="right" vertical="center" wrapText="1"/>
    </xf>
    <xf numFmtId="3" fontId="25" fillId="4" borderId="2" xfId="0" applyNumberFormat="1" applyFont="1" applyFill="1" applyBorder="1" applyAlignment="1">
      <alignment horizontal="right" vertical="center" wrapText="1"/>
    </xf>
    <xf numFmtId="3" fontId="24" fillId="4" borderId="4" xfId="0" applyNumberFormat="1" applyFont="1" applyFill="1" applyBorder="1" applyAlignment="1">
      <alignment horizontal="right" vertical="center" wrapText="1"/>
    </xf>
    <xf numFmtId="3" fontId="24" fillId="4" borderId="14" xfId="0" applyNumberFormat="1" applyFont="1" applyFill="1" applyBorder="1" applyAlignment="1">
      <alignment horizontal="right" vertical="center" wrapText="1"/>
    </xf>
    <xf numFmtId="3" fontId="24" fillId="4" borderId="18" xfId="0" applyNumberFormat="1" applyFont="1" applyFill="1" applyBorder="1" applyAlignment="1">
      <alignment horizontal="right" vertical="center" wrapText="1"/>
    </xf>
    <xf numFmtId="3" fontId="24" fillId="4" borderId="15" xfId="0" applyNumberFormat="1" applyFont="1" applyFill="1" applyBorder="1" applyAlignment="1">
      <alignment horizontal="right" vertical="center" wrapText="1"/>
    </xf>
    <xf numFmtId="3" fontId="24" fillId="4" borderId="12" xfId="0" applyNumberFormat="1" applyFont="1" applyFill="1" applyBorder="1" applyAlignment="1">
      <alignment horizontal="justify" vertical="center" wrapText="1"/>
    </xf>
    <xf numFmtId="3" fontId="25" fillId="4" borderId="18" xfId="0" applyNumberFormat="1" applyFont="1" applyFill="1" applyBorder="1" applyAlignment="1">
      <alignment horizontal="right" vertical="center" wrapText="1"/>
    </xf>
    <xf numFmtId="0" fontId="1" fillId="4" borderId="0" xfId="0" applyFont="1" applyFill="1" applyBorder="1" applyAlignment="1">
      <alignment vertical="center"/>
    </xf>
    <xf numFmtId="0" fontId="1" fillId="4" borderId="0" xfId="0" applyFont="1" applyFill="1" applyAlignment="1">
      <alignment vertical="center"/>
    </xf>
    <xf numFmtId="0" fontId="1" fillId="4" borderId="0" xfId="0" applyFont="1" applyFill="1" applyBorder="1" applyAlignment="1">
      <alignment horizontal="center" vertical="center"/>
    </xf>
    <xf numFmtId="0" fontId="20" fillId="7" borderId="7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3" fontId="16" fillId="4" borderId="0" xfId="0" applyNumberFormat="1" applyFont="1" applyFill="1" applyBorder="1" applyAlignment="1">
      <alignment vertical="center"/>
    </xf>
    <xf numFmtId="0" fontId="15" fillId="4" borderId="1" xfId="0" applyFont="1" applyFill="1" applyBorder="1" applyAlignment="1">
      <alignment horizontal="left" vertical="center"/>
    </xf>
    <xf numFmtId="3" fontId="15" fillId="4" borderId="0" xfId="0" applyNumberFormat="1" applyFont="1" applyFill="1" applyBorder="1" applyAlignment="1">
      <alignment vertical="center"/>
    </xf>
    <xf numFmtId="0" fontId="44" fillId="4" borderId="0" xfId="0" applyFont="1" applyFill="1" applyBorder="1" applyAlignment="1">
      <alignment vertical="center"/>
    </xf>
    <xf numFmtId="3" fontId="15" fillId="4" borderId="0" xfId="2" applyNumberFormat="1" applyFont="1" applyFill="1" applyBorder="1" applyAlignment="1">
      <alignment vertical="center"/>
    </xf>
    <xf numFmtId="0" fontId="44" fillId="4" borderId="2" xfId="0" applyFont="1" applyFill="1" applyBorder="1" applyAlignment="1">
      <alignment vertical="center"/>
    </xf>
    <xf numFmtId="0" fontId="1" fillId="4" borderId="8" xfId="0" applyFont="1" applyFill="1" applyBorder="1" applyAlignment="1">
      <alignment vertical="center"/>
    </xf>
    <xf numFmtId="0" fontId="1" fillId="4" borderId="3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6" fillId="4" borderId="3" xfId="0" applyFont="1" applyFill="1" applyBorder="1" applyAlignment="1" applyProtection="1">
      <alignment vertical="center"/>
      <protection locked="0"/>
    </xf>
    <xf numFmtId="3" fontId="35" fillId="4" borderId="0" xfId="0" applyNumberFormat="1" applyFont="1" applyFill="1" applyBorder="1" applyAlignment="1">
      <alignment horizontal="right" vertical="center"/>
    </xf>
    <xf numFmtId="3" fontId="24" fillId="0" borderId="0" xfId="0" applyNumberFormat="1" applyFont="1" applyAlignment="1">
      <alignment vertical="center"/>
    </xf>
    <xf numFmtId="43" fontId="24" fillId="0" borderId="0" xfId="2" applyFont="1" applyAlignment="1">
      <alignment vertical="center"/>
    </xf>
    <xf numFmtId="43" fontId="26" fillId="4" borderId="0" xfId="2" applyFont="1" applyFill="1" applyAlignment="1">
      <alignment vertical="center"/>
    </xf>
    <xf numFmtId="43" fontId="26" fillId="0" borderId="0" xfId="2" applyFont="1" applyAlignment="1">
      <alignment vertical="center"/>
    </xf>
    <xf numFmtId="43" fontId="45" fillId="0" borderId="0" xfId="2" applyFont="1" applyAlignment="1">
      <alignment vertical="center"/>
    </xf>
    <xf numFmtId="0" fontId="0" fillId="0" borderId="0" xfId="0" applyFill="1" applyAlignment="1">
      <alignment vertical="center"/>
    </xf>
    <xf numFmtId="0" fontId="24" fillId="0" borderId="0" xfId="0" applyFont="1" applyFill="1" applyAlignment="1">
      <alignment vertical="center"/>
    </xf>
    <xf numFmtId="0" fontId="46" fillId="0" borderId="0" xfId="0" applyFont="1" applyAlignment="1">
      <alignment vertical="center"/>
    </xf>
    <xf numFmtId="43" fontId="24" fillId="4" borderId="0" xfId="2" applyFont="1" applyFill="1" applyAlignment="1">
      <alignment vertical="center"/>
    </xf>
    <xf numFmtId="43" fontId="25" fillId="0" borderId="0" xfId="2" applyFont="1" applyAlignment="1">
      <alignment vertical="center"/>
    </xf>
    <xf numFmtId="167" fontId="25" fillId="4" borderId="14" xfId="2" applyNumberFormat="1" applyFont="1" applyFill="1" applyBorder="1" applyAlignment="1">
      <alignment horizontal="right" vertical="center" wrapText="1"/>
    </xf>
    <xf numFmtId="0" fontId="26" fillId="4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3" fontId="26" fillId="0" borderId="0" xfId="0" applyNumberFormat="1" applyFont="1" applyAlignment="1">
      <alignment vertical="center"/>
    </xf>
    <xf numFmtId="0" fontId="45" fillId="0" borderId="0" xfId="0" applyFont="1" applyAlignment="1">
      <alignment vertical="center"/>
    </xf>
    <xf numFmtId="0" fontId="24" fillId="4" borderId="0" xfId="0" applyFont="1" applyFill="1" applyAlignment="1">
      <alignment horizontal="left" vertical="center"/>
    </xf>
    <xf numFmtId="0" fontId="47" fillId="0" borderId="0" xfId="0" applyFont="1" applyFill="1" applyAlignment="1">
      <alignment vertical="center"/>
    </xf>
    <xf numFmtId="43" fontId="47" fillId="0" borderId="0" xfId="0" applyNumberFormat="1" applyFont="1" applyFill="1" applyAlignment="1">
      <alignment vertical="center"/>
    </xf>
    <xf numFmtId="0" fontId="46" fillId="4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6" fillId="4" borderId="0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Border="1" applyAlignment="1" applyProtection="1">
      <alignment vertical="center" wrapText="1"/>
      <protection locked="0"/>
    </xf>
    <xf numFmtId="0" fontId="1" fillId="4" borderId="10" xfId="0" applyFont="1" applyFill="1" applyBorder="1" applyAlignment="1" applyProtection="1">
      <alignment horizontal="center" vertical="center"/>
      <protection locked="0"/>
    </xf>
    <xf numFmtId="3" fontId="6" fillId="0" borderId="0" xfId="4" applyNumberFormat="1" applyFont="1" applyFill="1" applyBorder="1" applyAlignment="1" applyProtection="1">
      <alignment vertical="center"/>
      <protection locked="0"/>
    </xf>
    <xf numFmtId="0" fontId="6" fillId="0" borderId="0" xfId="4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left" vertical="top"/>
    </xf>
    <xf numFmtId="4" fontId="8" fillId="0" borderId="0" xfId="0" applyNumberFormat="1" applyFont="1" applyFill="1" applyBorder="1" applyAlignment="1">
      <alignment horizontal="right" vertical="top"/>
    </xf>
    <xf numFmtId="0" fontId="26" fillId="0" borderId="0" xfId="0" applyFont="1" applyFill="1" applyBorder="1"/>
    <xf numFmtId="49" fontId="10" fillId="0" borderId="0" xfId="0" applyNumberFormat="1" applyFont="1" applyFill="1" applyBorder="1" applyAlignment="1">
      <alignment horizontal="left" vertical="top"/>
    </xf>
    <xf numFmtId="0" fontId="26" fillId="0" borderId="0" xfId="0" applyFont="1" applyFill="1" applyBorder="1" applyAlignment="1"/>
    <xf numFmtId="4" fontId="26" fillId="0" borderId="0" xfId="0" applyNumberFormat="1" applyFont="1" applyFill="1" applyBorder="1"/>
    <xf numFmtId="43" fontId="26" fillId="0" borderId="0" xfId="0" applyNumberFormat="1" applyFont="1" applyFill="1" applyBorder="1"/>
    <xf numFmtId="43" fontId="26" fillId="0" borderId="0" xfId="2" applyFont="1" applyFill="1" applyBorder="1"/>
    <xf numFmtId="44" fontId="8" fillId="0" borderId="0" xfId="6" applyFont="1" applyFill="1" applyBorder="1" applyAlignment="1">
      <alignment horizontal="left" vertical="top"/>
    </xf>
    <xf numFmtId="44" fontId="26" fillId="0" borderId="0" xfId="6" applyFont="1" applyFill="1" applyBorder="1"/>
    <xf numFmtId="44" fontId="8" fillId="9" borderId="0" xfId="6" applyFont="1" applyFill="1" applyBorder="1" applyAlignment="1">
      <alignment horizontal="right" vertical="top"/>
    </xf>
    <xf numFmtId="44" fontId="8" fillId="10" borderId="0" xfId="6" applyFont="1" applyFill="1" applyBorder="1" applyAlignment="1">
      <alignment horizontal="right" vertical="top"/>
    </xf>
    <xf numFmtId="44" fontId="8" fillId="11" borderId="0" xfId="6" applyFont="1" applyFill="1" applyBorder="1" applyAlignment="1">
      <alignment horizontal="right" vertical="top"/>
    </xf>
    <xf numFmtId="44" fontId="10" fillId="0" borderId="0" xfId="6" applyFont="1" applyFill="1" applyBorder="1" applyAlignment="1">
      <alignment horizontal="right" vertical="top"/>
    </xf>
    <xf numFmtId="44" fontId="8" fillId="5" borderId="0" xfId="6" applyFont="1" applyFill="1" applyBorder="1" applyAlignment="1">
      <alignment horizontal="right" vertical="top"/>
    </xf>
    <xf numFmtId="44" fontId="8" fillId="12" borderId="0" xfId="6" applyFont="1" applyFill="1" applyBorder="1" applyAlignment="1">
      <alignment horizontal="right" vertical="top"/>
    </xf>
    <xf numFmtId="44" fontId="8" fillId="13" borderId="0" xfId="6" applyFont="1" applyFill="1" applyBorder="1" applyAlignment="1">
      <alignment horizontal="right" vertical="top"/>
    </xf>
    <xf numFmtId="44" fontId="8" fillId="0" borderId="0" xfId="6" applyFont="1" applyFill="1" applyBorder="1" applyAlignment="1">
      <alignment horizontal="right" vertical="top"/>
    </xf>
    <xf numFmtId="44" fontId="8" fillId="14" borderId="0" xfId="6" applyFont="1" applyFill="1" applyBorder="1" applyAlignment="1">
      <alignment horizontal="right" vertical="top"/>
    </xf>
    <xf numFmtId="44" fontId="26" fillId="13" borderId="0" xfId="6" applyFont="1" applyFill="1" applyBorder="1" applyAlignment="1"/>
    <xf numFmtId="44" fontId="26" fillId="15" borderId="0" xfId="6" applyFont="1" applyFill="1" applyBorder="1" applyAlignment="1"/>
    <xf numFmtId="44" fontId="26" fillId="0" borderId="0" xfId="0" applyNumberFormat="1" applyFont="1" applyFill="1" applyBorder="1"/>
    <xf numFmtId="0" fontId="6" fillId="4" borderId="0" xfId="0" applyFont="1" applyFill="1" applyBorder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1" fillId="4" borderId="10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>
      <alignment vertical="center" wrapText="1"/>
      <protection locked="0"/>
    </xf>
    <xf numFmtId="0" fontId="6" fillId="4" borderId="0" xfId="0" applyFont="1" applyFill="1" applyBorder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1" fillId="4" borderId="10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>
      <alignment vertical="center" wrapText="1"/>
      <protection locked="0"/>
    </xf>
    <xf numFmtId="0" fontId="6" fillId="4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justify" vertical="center" wrapText="1"/>
    </xf>
    <xf numFmtId="0" fontId="15" fillId="4" borderId="0" xfId="0" applyFont="1" applyFill="1" applyBorder="1" applyAlignment="1">
      <alignment vertical="center" wrapText="1"/>
    </xf>
    <xf numFmtId="0" fontId="6" fillId="4" borderId="0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 applyProtection="1">
      <alignment vertical="center" wrapText="1"/>
      <protection locked="0"/>
    </xf>
    <xf numFmtId="49" fontId="50" fillId="16" borderId="25" xfId="0" applyNumberFormat="1" applyFont="1" applyFill="1" applyBorder="1" applyAlignment="1">
      <alignment horizontal="left" vertical="top"/>
    </xf>
    <xf numFmtId="49" fontId="50" fillId="16" borderId="25" xfId="0" applyNumberFormat="1" applyFont="1" applyFill="1" applyBorder="1" applyAlignment="1">
      <alignment horizontal="right" vertical="top"/>
    </xf>
    <xf numFmtId="49" fontId="51" fillId="16" borderId="25" xfId="0" applyNumberFormat="1" applyFont="1" applyFill="1" applyBorder="1" applyAlignment="1">
      <alignment horizontal="left" vertical="top"/>
    </xf>
    <xf numFmtId="49" fontId="50" fillId="16" borderId="25" xfId="0" applyNumberFormat="1" applyFont="1" applyFill="1" applyBorder="1" applyAlignment="1">
      <alignment horizontal="center" vertical="top"/>
    </xf>
    <xf numFmtId="0" fontId="0" fillId="16" borderId="25" xfId="0" applyFill="1" applyBorder="1" applyAlignment="1"/>
    <xf numFmtId="49" fontId="52" fillId="17" borderId="26" xfId="0" applyNumberFormat="1" applyFont="1" applyFill="1" applyBorder="1" applyAlignment="1">
      <alignment horizontal="left" vertical="top"/>
    </xf>
    <xf numFmtId="4" fontId="52" fillId="17" borderId="26" xfId="0" applyNumberFormat="1" applyFont="1" applyFill="1" applyBorder="1" applyAlignment="1">
      <alignment horizontal="right" vertical="top"/>
    </xf>
    <xf numFmtId="49" fontId="53" fillId="17" borderId="26" xfId="0" applyNumberFormat="1" applyFont="1" applyFill="1" applyBorder="1" applyAlignment="1">
      <alignment horizontal="left" vertical="top"/>
    </xf>
    <xf numFmtId="4" fontId="53" fillId="17" borderId="26" xfId="0" applyNumberFormat="1" applyFont="1" applyFill="1" applyBorder="1" applyAlignment="1">
      <alignment horizontal="right" vertical="top"/>
    </xf>
    <xf numFmtId="4" fontId="54" fillId="17" borderId="26" xfId="0" applyNumberFormat="1" applyFont="1" applyFill="1" applyBorder="1" applyAlignment="1">
      <alignment horizontal="right" vertical="top"/>
    </xf>
    <xf numFmtId="4" fontId="55" fillId="17" borderId="26" xfId="0" applyNumberFormat="1" applyFont="1" applyFill="1" applyBorder="1" applyAlignment="1">
      <alignment horizontal="right" vertical="top"/>
    </xf>
    <xf numFmtId="49" fontId="52" fillId="17" borderId="26" xfId="0" applyNumberFormat="1" applyFont="1" applyFill="1" applyBorder="1" applyAlignment="1">
      <alignment horizontal="right" vertical="top"/>
    </xf>
    <xf numFmtId="4" fontId="52" fillId="17" borderId="26" xfId="0" applyNumberFormat="1" applyFont="1" applyFill="1" applyBorder="1" applyAlignment="1">
      <alignment horizontal="left" vertical="top"/>
    </xf>
    <xf numFmtId="49" fontId="53" fillId="17" borderId="26" xfId="0" applyNumberFormat="1" applyFont="1" applyFill="1" applyBorder="1" applyAlignment="1">
      <alignment horizontal="right" vertical="top"/>
    </xf>
    <xf numFmtId="4" fontId="53" fillId="17" borderId="26" xfId="0" applyNumberFormat="1" applyFont="1" applyFill="1" applyBorder="1" applyAlignment="1">
      <alignment horizontal="left" vertical="top"/>
    </xf>
    <xf numFmtId="49" fontId="0" fillId="0" borderId="0" xfId="0" applyNumberFormat="1"/>
    <xf numFmtId="4" fontId="0" fillId="0" borderId="0" xfId="0" applyNumberFormat="1"/>
    <xf numFmtId="4" fontId="51" fillId="16" borderId="25" xfId="0" applyNumberFormat="1" applyFont="1" applyFill="1" applyBorder="1" applyAlignment="1">
      <alignment horizontal="right" vertical="top"/>
    </xf>
    <xf numFmtId="3" fontId="20" fillId="4" borderId="0" xfId="0" applyNumberFormat="1" applyFont="1" applyFill="1" applyAlignment="1">
      <alignment vertical="center"/>
    </xf>
    <xf numFmtId="49" fontId="56" fillId="17" borderId="26" xfId="0" applyNumberFormat="1" applyFont="1" applyFill="1" applyBorder="1" applyAlignment="1">
      <alignment horizontal="left" vertical="top"/>
    </xf>
    <xf numFmtId="49" fontId="57" fillId="17" borderId="26" xfId="0" applyNumberFormat="1" applyFont="1" applyFill="1" applyBorder="1" applyAlignment="1">
      <alignment horizontal="left" vertical="top"/>
    </xf>
    <xf numFmtId="0" fontId="6" fillId="4" borderId="3" xfId="0" applyFont="1" applyFill="1" applyBorder="1" applyAlignment="1" applyProtection="1">
      <alignment horizontal="center" vertical="center"/>
      <protection locked="0"/>
    </xf>
    <xf numFmtId="3" fontId="32" fillId="0" borderId="0" xfId="0" applyNumberFormat="1" applyFont="1" applyAlignment="1">
      <alignment horizontal="center" vertical="center"/>
    </xf>
    <xf numFmtId="4" fontId="27" fillId="4" borderId="13" xfId="0" applyNumberFormat="1" applyFont="1" applyFill="1" applyBorder="1" applyAlignment="1">
      <alignment vertical="center" wrapText="1"/>
    </xf>
    <xf numFmtId="0" fontId="6" fillId="4" borderId="0" xfId="0" applyFont="1" applyFill="1" applyBorder="1" applyAlignment="1" applyProtection="1">
      <alignment horizontal="center" vertical="center" wrapText="1"/>
      <protection locked="0"/>
    </xf>
    <xf numFmtId="0" fontId="15" fillId="4" borderId="0" xfId="0" applyFont="1" applyFill="1" applyBorder="1" applyAlignment="1">
      <alignment vertical="center" wrapText="1"/>
    </xf>
    <xf numFmtId="0" fontId="6" fillId="4" borderId="0" xfId="0" applyFont="1" applyFill="1" applyBorder="1" applyAlignment="1">
      <alignment horizontal="left" vertical="center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1" fillId="4" borderId="10" xfId="0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justify" vertical="center" wrapText="1"/>
    </xf>
    <xf numFmtId="0" fontId="3" fillId="4" borderId="0" xfId="0" applyFont="1" applyFill="1" applyBorder="1" applyAlignment="1">
      <alignment vertical="center" wrapText="1"/>
    </xf>
    <xf numFmtId="0" fontId="21" fillId="7" borderId="5" xfId="4" applyFont="1" applyFill="1" applyBorder="1" applyAlignment="1">
      <alignment horizontal="center" vertical="center"/>
    </xf>
    <xf numFmtId="0" fontId="3" fillId="4" borderId="0" xfId="4" applyFont="1" applyFill="1" applyBorder="1" applyAlignment="1">
      <alignment horizontal="center" vertical="center"/>
    </xf>
    <xf numFmtId="0" fontId="3" fillId="4" borderId="3" xfId="0" applyNumberFormat="1" applyFont="1" applyFill="1" applyBorder="1" applyAlignment="1" applyProtection="1">
      <alignment horizontal="center" vertical="center"/>
      <protection locked="0"/>
    </xf>
    <xf numFmtId="0" fontId="20" fillId="7" borderId="9" xfId="4" applyFont="1" applyFill="1" applyBorder="1" applyAlignment="1">
      <alignment horizontal="center" vertical="center"/>
    </xf>
    <xf numFmtId="0" fontId="20" fillId="7" borderId="1" xfId="4" applyFont="1" applyFill="1" applyBorder="1" applyAlignment="1">
      <alignment horizontal="center" vertical="center"/>
    </xf>
    <xf numFmtId="0" fontId="21" fillId="7" borderId="10" xfId="4" applyFont="1" applyFill="1" applyBorder="1" applyAlignment="1">
      <alignment horizontal="center" vertical="center"/>
    </xf>
    <xf numFmtId="0" fontId="21" fillId="7" borderId="0" xfId="4" applyFont="1" applyFill="1" applyBorder="1" applyAlignment="1">
      <alignment horizontal="center" vertical="center"/>
    </xf>
    <xf numFmtId="0" fontId="43" fillId="7" borderId="10" xfId="4" applyFont="1" applyFill="1" applyBorder="1" applyAlignment="1">
      <alignment horizontal="right" vertical="center"/>
    </xf>
    <xf numFmtId="0" fontId="43" fillId="7" borderId="0" xfId="4" applyFont="1" applyFill="1" applyBorder="1" applyAlignment="1">
      <alignment horizontal="right" vertical="center"/>
    </xf>
    <xf numFmtId="0" fontId="19" fillId="4" borderId="10" xfId="0" applyFont="1" applyFill="1" applyBorder="1" applyAlignment="1" applyProtection="1">
      <alignment horizontal="center" vertical="center"/>
      <protection locked="0"/>
    </xf>
    <xf numFmtId="0" fontId="42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3" fillId="4" borderId="0" xfId="1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>
      <alignment vertical="center" wrapText="1"/>
    </xf>
    <xf numFmtId="0" fontId="6" fillId="4" borderId="0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7" fillId="3" borderId="23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right" vertical="distributed" wrapText="1"/>
    </xf>
    <xf numFmtId="0" fontId="2" fillId="3" borderId="0" xfId="0" applyFont="1" applyFill="1" applyBorder="1" applyAlignment="1">
      <alignment horizontal="center" vertical="center" wrapText="1"/>
    </xf>
    <xf numFmtId="0" fontId="3" fillId="2" borderId="19" xfId="4" applyFont="1" applyFill="1" applyBorder="1" applyAlignment="1">
      <alignment horizontal="center" vertical="center"/>
    </xf>
    <xf numFmtId="0" fontId="3" fillId="2" borderId="20" xfId="4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top" wrapText="1"/>
    </xf>
    <xf numFmtId="0" fontId="19" fillId="4" borderId="0" xfId="0" applyFont="1" applyFill="1" applyBorder="1" applyAlignment="1">
      <alignment horizontal="left" vertical="center"/>
    </xf>
    <xf numFmtId="0" fontId="19" fillId="4" borderId="8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  <xf numFmtId="0" fontId="19" fillId="4" borderId="3" xfId="0" applyFont="1" applyFill="1" applyBorder="1" applyAlignment="1" applyProtection="1">
      <alignment horizontal="center" vertical="center"/>
      <protection locked="0"/>
    </xf>
    <xf numFmtId="0" fontId="19" fillId="4" borderId="0" xfId="0" applyFont="1" applyFill="1" applyBorder="1" applyAlignment="1" applyProtection="1">
      <alignment horizontal="center" vertical="center"/>
      <protection locked="0"/>
    </xf>
    <xf numFmtId="0" fontId="21" fillId="7" borderId="10" xfId="4" applyFont="1" applyFill="1" applyBorder="1" applyAlignment="1">
      <alignment horizontal="center" vertical="center" wrapText="1"/>
    </xf>
    <xf numFmtId="0" fontId="21" fillId="7" borderId="3" xfId="4" applyFont="1" applyFill="1" applyBorder="1" applyAlignment="1">
      <alignment horizontal="center" vertical="center" wrapText="1"/>
    </xf>
    <xf numFmtId="0" fontId="3" fillId="4" borderId="1" xfId="1" applyNumberFormat="1" applyFont="1" applyFill="1" applyBorder="1" applyAlignment="1">
      <alignment horizontal="center" vertical="center"/>
    </xf>
    <xf numFmtId="0" fontId="3" fillId="4" borderId="2" xfId="1" applyNumberFormat="1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left" vertical="center"/>
    </xf>
    <xf numFmtId="0" fontId="19" fillId="4" borderId="0" xfId="0" applyFont="1" applyFill="1" applyBorder="1" applyAlignment="1">
      <alignment horizontal="right" vertical="center"/>
    </xf>
    <xf numFmtId="0" fontId="15" fillId="4" borderId="3" xfId="0" applyFont="1" applyFill="1" applyBorder="1" applyAlignment="1" applyProtection="1">
      <alignment horizontal="left" vertical="center"/>
    </xf>
    <xf numFmtId="0" fontId="3" fillId="4" borderId="0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center"/>
    </xf>
    <xf numFmtId="0" fontId="3" fillId="4" borderId="0" xfId="0" applyFont="1" applyFill="1" applyBorder="1" applyAlignment="1" applyProtection="1">
      <alignment horizontal="left" vertical="center"/>
    </xf>
    <xf numFmtId="0" fontId="15" fillId="4" borderId="0" xfId="0" applyFont="1" applyFill="1" applyBorder="1" applyAlignment="1" applyProtection="1">
      <alignment horizontal="left" vertical="center"/>
    </xf>
    <xf numFmtId="0" fontId="3" fillId="4" borderId="0" xfId="1" applyNumberFormat="1" applyFont="1" applyFill="1" applyBorder="1" applyAlignment="1" applyProtection="1">
      <alignment horizontal="center" vertical="center"/>
    </xf>
    <xf numFmtId="0" fontId="3" fillId="4" borderId="2" xfId="1" applyNumberFormat="1" applyFont="1" applyFill="1" applyBorder="1" applyAlignment="1" applyProtection="1">
      <alignment horizontal="center" vertical="center"/>
    </xf>
    <xf numFmtId="0" fontId="3" fillId="4" borderId="0" xfId="4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right" vertical="center"/>
    </xf>
    <xf numFmtId="0" fontId="6" fillId="4" borderId="0" xfId="0" applyNumberFormat="1" applyFont="1" applyFill="1" applyBorder="1" applyAlignment="1" applyProtection="1">
      <alignment horizontal="left" vertical="center"/>
    </xf>
    <xf numFmtId="0" fontId="21" fillId="7" borderId="5" xfId="4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>
      <alignment horizontal="left" vertical="center"/>
    </xf>
    <xf numFmtId="0" fontId="3" fillId="4" borderId="23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horizontal="left" vertical="center" wrapText="1"/>
    </xf>
    <xf numFmtId="0" fontId="6" fillId="4" borderId="0" xfId="0" applyNumberFormat="1" applyFont="1" applyFill="1" applyBorder="1" applyAlignment="1" applyProtection="1">
      <alignment horizontal="left" vertical="center"/>
      <protection locked="0"/>
    </xf>
    <xf numFmtId="0" fontId="19" fillId="4" borderId="0" xfId="0" applyFont="1" applyFill="1" applyAlignment="1" applyProtection="1">
      <alignment horizontal="right" vertical="center"/>
      <protection locked="0"/>
    </xf>
    <xf numFmtId="0" fontId="19" fillId="4" borderId="0" xfId="0" applyFont="1" applyFill="1" applyAlignment="1" applyProtection="1">
      <alignment horizontal="left" vertical="center"/>
      <protection locked="0"/>
    </xf>
    <xf numFmtId="0" fontId="6" fillId="4" borderId="0" xfId="4" applyFont="1" applyFill="1" applyBorder="1" applyAlignment="1">
      <alignment horizontal="left" vertical="center"/>
    </xf>
    <xf numFmtId="0" fontId="6" fillId="4" borderId="0" xfId="4" applyFont="1" applyFill="1" applyBorder="1" applyAlignment="1">
      <alignment horizontal="left" vertical="center" wrapText="1"/>
    </xf>
    <xf numFmtId="0" fontId="3" fillId="4" borderId="0" xfId="4" applyFont="1" applyFill="1" applyBorder="1" applyAlignment="1">
      <alignment horizontal="left" vertical="center" wrapText="1"/>
    </xf>
    <xf numFmtId="0" fontId="19" fillId="4" borderId="0" xfId="0" applyFont="1" applyFill="1" applyBorder="1" applyAlignment="1">
      <alignment horizontal="center" vertical="center"/>
    </xf>
    <xf numFmtId="0" fontId="3" fillId="4" borderId="0" xfId="4" applyFont="1" applyFill="1" applyBorder="1" applyAlignment="1">
      <alignment horizontal="left" vertical="center"/>
    </xf>
    <xf numFmtId="0" fontId="21" fillId="7" borderId="5" xfId="0" applyFont="1" applyFill="1" applyBorder="1" applyAlignment="1">
      <alignment horizontal="center" vertical="center"/>
    </xf>
    <xf numFmtId="0" fontId="28" fillId="8" borderId="9" xfId="0" applyFont="1" applyFill="1" applyBorder="1" applyAlignment="1">
      <alignment horizontal="center" vertical="center"/>
    </xf>
    <xf numFmtId="0" fontId="28" fillId="8" borderId="10" xfId="0" applyFont="1" applyFill="1" applyBorder="1" applyAlignment="1">
      <alignment horizontal="center" vertical="center"/>
    </xf>
    <xf numFmtId="0" fontId="28" fillId="8" borderId="11" xfId="0" applyFont="1" applyFill="1" applyBorder="1" applyAlignment="1">
      <alignment horizontal="center" vertical="center"/>
    </xf>
    <xf numFmtId="0" fontId="28" fillId="8" borderId="1" xfId="0" applyFont="1" applyFill="1" applyBorder="1" applyAlignment="1">
      <alignment horizontal="center" vertical="center"/>
    </xf>
    <xf numFmtId="0" fontId="28" fillId="8" borderId="0" xfId="0" applyFont="1" applyFill="1" applyBorder="1" applyAlignment="1">
      <alignment horizontal="center" vertical="center"/>
    </xf>
    <xf numFmtId="0" fontId="28" fillId="8" borderId="2" xfId="0" applyFont="1" applyFill="1" applyBorder="1" applyAlignment="1">
      <alignment horizontal="center" vertical="center"/>
    </xf>
    <xf numFmtId="0" fontId="28" fillId="8" borderId="8" xfId="0" applyFont="1" applyFill="1" applyBorder="1" applyAlignment="1">
      <alignment horizontal="center" vertical="center"/>
    </xf>
    <xf numFmtId="0" fontId="28" fillId="8" borderId="3" xfId="0" applyFont="1" applyFill="1" applyBorder="1" applyAlignment="1">
      <alignment horizontal="center" vertical="center"/>
    </xf>
    <xf numFmtId="0" fontId="28" fillId="8" borderId="4" xfId="0" applyFont="1" applyFill="1" applyBorder="1" applyAlignment="1">
      <alignment horizontal="center" vertical="center"/>
    </xf>
    <xf numFmtId="37" fontId="28" fillId="8" borderId="15" xfId="5" applyNumberFormat="1" applyFont="1" applyFill="1" applyBorder="1" applyAlignment="1">
      <alignment horizontal="center" vertical="center"/>
    </xf>
    <xf numFmtId="37" fontId="28" fillId="8" borderId="15" xfId="5" applyNumberFormat="1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left" vertical="center" wrapText="1"/>
    </xf>
    <xf numFmtId="0" fontId="27" fillId="4" borderId="0" xfId="0" applyFont="1" applyFill="1" applyBorder="1" applyAlignment="1">
      <alignment horizontal="left" vertical="center" wrapText="1"/>
    </xf>
    <xf numFmtId="0" fontId="27" fillId="4" borderId="2" xfId="0" applyFont="1" applyFill="1" applyBorder="1" applyAlignment="1">
      <alignment horizontal="left" vertical="center" wrapText="1"/>
    </xf>
    <xf numFmtId="3" fontId="10" fillId="4" borderId="12" xfId="5" applyNumberFormat="1" applyFont="1" applyFill="1" applyBorder="1" applyAlignment="1">
      <alignment horizontal="center" vertical="center"/>
    </xf>
    <xf numFmtId="3" fontId="10" fillId="4" borderId="14" xfId="5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4" borderId="0" xfId="0" applyFont="1" applyFill="1" applyAlignment="1">
      <alignment horizontal="left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0" fontId="28" fillId="8" borderId="15" xfId="0" applyFont="1" applyFill="1" applyBorder="1" applyAlignment="1">
      <alignment horizontal="center" vertical="center"/>
    </xf>
    <xf numFmtId="0" fontId="28" fillId="8" borderId="15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left" vertical="center" wrapText="1"/>
    </xf>
    <xf numFmtId="0" fontId="29" fillId="4" borderId="0" xfId="0" applyFont="1" applyFill="1" applyBorder="1" applyAlignment="1">
      <alignment horizontal="left" vertical="center" wrapText="1"/>
    </xf>
    <xf numFmtId="0" fontId="25" fillId="4" borderId="1" xfId="0" applyFont="1" applyFill="1" applyBorder="1" applyAlignment="1">
      <alignment horizontal="left" vertical="center" wrapText="1"/>
    </xf>
    <xf numFmtId="0" fontId="25" fillId="4" borderId="2" xfId="0" applyFont="1" applyFill="1" applyBorder="1" applyAlignment="1">
      <alignment horizontal="left" vertical="center" wrapText="1"/>
    </xf>
    <xf numFmtId="0" fontId="28" fillId="8" borderId="15" xfId="4" applyFont="1" applyFill="1" applyBorder="1" applyAlignment="1">
      <alignment horizontal="center" vertical="center"/>
    </xf>
    <xf numFmtId="0" fontId="24" fillId="4" borderId="15" xfId="0" applyFont="1" applyFill="1" applyBorder="1" applyAlignment="1">
      <alignment horizontal="center" vertical="center"/>
    </xf>
    <xf numFmtId="0" fontId="24" fillId="4" borderId="15" xfId="0" applyFont="1" applyFill="1" applyBorder="1" applyAlignment="1">
      <alignment horizontal="right" vertical="center"/>
    </xf>
    <xf numFmtId="0" fontId="24" fillId="4" borderId="7" xfId="0" applyFont="1" applyFill="1" applyBorder="1" applyAlignment="1">
      <alignment horizontal="right" vertical="center"/>
    </xf>
    <xf numFmtId="0" fontId="24" fillId="4" borderId="6" xfId="0" applyFont="1" applyFill="1" applyBorder="1" applyAlignment="1">
      <alignment horizontal="right" vertical="center"/>
    </xf>
    <xf numFmtId="0" fontId="24" fillId="4" borderId="7" xfId="0" applyFont="1" applyFill="1" applyBorder="1" applyAlignment="1">
      <alignment horizontal="center" vertical="center"/>
    </xf>
    <xf numFmtId="0" fontId="24" fillId="4" borderId="6" xfId="0" applyFont="1" applyFill="1" applyBorder="1" applyAlignment="1">
      <alignment horizontal="center" vertical="center"/>
    </xf>
    <xf numFmtId="0" fontId="28" fillId="8" borderId="7" xfId="0" applyFont="1" applyFill="1" applyBorder="1" applyAlignment="1">
      <alignment horizontal="center" vertical="center"/>
    </xf>
    <xf numFmtId="0" fontId="28" fillId="8" borderId="5" xfId="0" applyFont="1" applyFill="1" applyBorder="1" applyAlignment="1">
      <alignment horizontal="center" vertical="center"/>
    </xf>
    <xf numFmtId="0" fontId="28" fillId="8" borderId="6" xfId="0" applyFont="1" applyFill="1" applyBorder="1" applyAlignment="1">
      <alignment horizontal="center" vertical="center"/>
    </xf>
    <xf numFmtId="0" fontId="24" fillId="4" borderId="8" xfId="0" applyFont="1" applyFill="1" applyBorder="1" applyAlignment="1">
      <alignment horizontal="left" vertical="center" wrapText="1"/>
    </xf>
    <xf numFmtId="0" fontId="24" fillId="4" borderId="4" xfId="0" applyFont="1" applyFill="1" applyBorder="1" applyAlignment="1">
      <alignment horizontal="left" vertical="center" wrapText="1"/>
    </xf>
    <xf numFmtId="0" fontId="24" fillId="4" borderId="0" xfId="0" applyFont="1" applyFill="1" applyAlignment="1">
      <alignment horizontal="left" vertical="center"/>
    </xf>
    <xf numFmtId="0" fontId="24" fillId="4" borderId="21" xfId="0" applyFont="1" applyFill="1" applyBorder="1" applyAlignment="1">
      <alignment horizontal="left" vertical="center" wrapText="1"/>
    </xf>
    <xf numFmtId="0" fontId="24" fillId="4" borderId="22" xfId="0" applyFont="1" applyFill="1" applyBorder="1" applyAlignment="1">
      <alignment horizontal="left" vertical="center" wrapText="1"/>
    </xf>
    <xf numFmtId="0" fontId="24" fillId="4" borderId="7" xfId="0" applyFont="1" applyFill="1" applyBorder="1" applyAlignment="1">
      <alignment horizontal="left" vertical="center" wrapText="1"/>
    </xf>
    <xf numFmtId="0" fontId="24" fillId="4" borderId="6" xfId="0" applyFont="1" applyFill="1" applyBorder="1" applyAlignment="1">
      <alignment horizontal="left" vertical="center" wrapText="1"/>
    </xf>
    <xf numFmtId="0" fontId="25" fillId="4" borderId="7" xfId="0" applyFont="1" applyFill="1" applyBorder="1" applyAlignment="1">
      <alignment horizontal="left" vertical="center" wrapText="1"/>
    </xf>
    <xf numFmtId="0" fontId="25" fillId="4" borderId="6" xfId="0" applyFont="1" applyFill="1" applyBorder="1" applyAlignment="1">
      <alignment horizontal="left" vertical="center" wrapText="1"/>
    </xf>
    <xf numFmtId="0" fontId="24" fillId="4" borderId="0" xfId="0" applyFont="1" applyFill="1" applyAlignment="1">
      <alignment horizontal="left" vertical="center" wrapText="1"/>
    </xf>
    <xf numFmtId="0" fontId="25" fillId="4" borderId="5" xfId="0" applyFont="1" applyFill="1" applyBorder="1" applyAlignment="1">
      <alignment horizontal="left" vertical="center" wrapText="1"/>
    </xf>
    <xf numFmtId="0" fontId="24" fillId="4" borderId="0" xfId="0" applyFont="1" applyFill="1" applyBorder="1" applyAlignment="1">
      <alignment horizontal="justify" vertical="center" wrapText="1"/>
    </xf>
    <xf numFmtId="0" fontId="24" fillId="4" borderId="2" xfId="0" applyFont="1" applyFill="1" applyBorder="1" applyAlignment="1">
      <alignment horizontal="justify" vertical="center" wrapText="1"/>
    </xf>
    <xf numFmtId="0" fontId="24" fillId="4" borderId="1" xfId="0" applyFont="1" applyFill="1" applyBorder="1" applyAlignment="1">
      <alignment horizontal="left" vertical="center" wrapText="1"/>
    </xf>
    <xf numFmtId="0" fontId="24" fillId="4" borderId="0" xfId="0" applyFont="1" applyFill="1" applyBorder="1" applyAlignment="1">
      <alignment horizontal="left" vertical="center" wrapText="1"/>
    </xf>
    <xf numFmtId="0" fontId="24" fillId="4" borderId="2" xfId="0" applyFont="1" applyFill="1" applyBorder="1" applyAlignment="1">
      <alignment horizontal="left" vertical="center" wrapText="1"/>
    </xf>
  </cellXfs>
  <cellStyles count="7">
    <cellStyle name="=C:\WINNT\SYSTEM32\COMMAND.COM" xfId="1"/>
    <cellStyle name="Millares" xfId="2" builtinId="3"/>
    <cellStyle name="Millares 2" xfId="3"/>
    <cellStyle name="Moneda" xfId="6" builtinId="4"/>
    <cellStyle name="Normal" xfId="0" builtinId="0"/>
    <cellStyle name="Normal 2" xfId="4"/>
    <cellStyle name="Normal 9" xfId="5"/>
  </cellStyles>
  <dxfs count="4"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428625</xdr:colOff>
      <xdr:row>9</xdr:row>
      <xdr:rowOff>161925</xdr:rowOff>
    </xdr:from>
    <xdr:ext cx="4022694" cy="1563826"/>
    <xdr:sp macro="" textlink="">
      <xdr:nvSpPr>
        <xdr:cNvPr id="2" name="1 Rectángulo"/>
        <xdr:cNvSpPr/>
      </xdr:nvSpPr>
      <xdr:spPr>
        <a:xfrm>
          <a:off x="1866900" y="1790700"/>
          <a:ext cx="4022694" cy="1563826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balanced" dir="t">
              <a:rot lat="0" lon="0" rev="2100000"/>
            </a:lightRig>
          </a:scene3d>
          <a:sp3d extrusionH="57150" prstMaterial="metal">
            <a:bevelT w="38100" h="25400"/>
            <a:contourClr>
              <a:schemeClr val="bg2"/>
            </a:contourClr>
          </a:sp3d>
        </a:bodyPr>
        <a:lstStyle/>
        <a:p>
          <a:pPr algn="ctr"/>
          <a:r>
            <a:rPr lang="es-ES" sz="5400" b="1" cap="none" spc="0">
              <a:ln w="50800"/>
              <a:solidFill>
                <a:schemeClr val="bg1">
                  <a:shade val="50000"/>
                </a:schemeClr>
              </a:solidFill>
              <a:effectLst/>
            </a:rPr>
            <a:t>NO APLICA</a:t>
          </a:r>
        </a:p>
        <a:p>
          <a:pPr algn="ctr"/>
          <a:r>
            <a:rPr lang="es-ES" sz="2000" b="1" cap="none" spc="0">
              <a:ln w="50800"/>
              <a:solidFill>
                <a:schemeClr val="bg1">
                  <a:shade val="50000"/>
                </a:schemeClr>
              </a:solidFill>
              <a:effectLst/>
            </a:rPr>
            <a:t>Este</a:t>
          </a:r>
          <a:r>
            <a:rPr lang="es-ES" sz="2000" b="1" cap="none" spc="0" baseline="0">
              <a:ln w="50800"/>
              <a:solidFill>
                <a:schemeClr val="bg1">
                  <a:shade val="50000"/>
                </a:schemeClr>
              </a:solidFill>
              <a:effectLst/>
            </a:rPr>
            <a:t> organismo no tiene Endeudamiento</a:t>
          </a:r>
          <a:endParaRPr lang="es-ES" sz="2000" b="1" cap="none" spc="0">
            <a:ln w="50800"/>
            <a:solidFill>
              <a:schemeClr val="bg1">
                <a:shade val="50000"/>
              </a:schemeClr>
            </a:solidFill>
            <a:effectLst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1323975</xdr:colOff>
      <xdr:row>7</xdr:row>
      <xdr:rowOff>104775</xdr:rowOff>
    </xdr:from>
    <xdr:ext cx="4022694" cy="1250727"/>
    <xdr:sp macro="" textlink="">
      <xdr:nvSpPr>
        <xdr:cNvPr id="2" name="1 Rectángulo"/>
        <xdr:cNvSpPr/>
      </xdr:nvSpPr>
      <xdr:spPr>
        <a:xfrm>
          <a:off x="1323975" y="1104900"/>
          <a:ext cx="4022694" cy="125072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balanced" dir="t">
              <a:rot lat="0" lon="0" rev="2100000"/>
            </a:lightRig>
          </a:scene3d>
          <a:sp3d extrusionH="57150" prstMaterial="metal">
            <a:bevelT w="38100" h="25400"/>
            <a:contourClr>
              <a:schemeClr val="bg2"/>
            </a:contourClr>
          </a:sp3d>
        </a:bodyPr>
        <a:lstStyle/>
        <a:p>
          <a:pPr algn="ctr"/>
          <a:r>
            <a:rPr lang="es-ES" sz="5400" b="1" cap="none" spc="0">
              <a:ln w="50800"/>
              <a:solidFill>
                <a:schemeClr val="bg1">
                  <a:shade val="50000"/>
                </a:schemeClr>
              </a:solidFill>
              <a:effectLst/>
            </a:rPr>
            <a:t>NO APLICA</a:t>
          </a:r>
        </a:p>
        <a:p>
          <a:pPr algn="ctr"/>
          <a:r>
            <a:rPr lang="es-ES" sz="2000" b="1" cap="none" spc="0">
              <a:ln w="50800"/>
              <a:solidFill>
                <a:schemeClr val="bg1">
                  <a:shade val="50000"/>
                </a:schemeClr>
              </a:solidFill>
              <a:effectLst/>
            </a:rPr>
            <a:t>Este</a:t>
          </a:r>
          <a:r>
            <a:rPr lang="es-ES" sz="2000" b="1" cap="none" spc="0" baseline="0">
              <a:ln w="50800"/>
              <a:solidFill>
                <a:schemeClr val="bg1">
                  <a:shade val="50000"/>
                </a:schemeClr>
              </a:solidFill>
              <a:effectLst/>
            </a:rPr>
            <a:t> organismo no tiene Deuda</a:t>
          </a:r>
          <a:endParaRPr lang="es-ES" sz="2000" b="1" cap="none" spc="0">
            <a:ln w="50800"/>
            <a:solidFill>
              <a:schemeClr val="bg1">
                <a:shade val="5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65"/>
  <sheetViews>
    <sheetView tabSelected="1" view="pageBreakPreview" topLeftCell="A22" zoomScale="60" zoomScaleNormal="100" workbookViewId="0">
      <selection activeCell="E65" sqref="E65:I77"/>
    </sheetView>
  </sheetViews>
  <sheetFormatPr baseColWidth="10" defaultRowHeight="12" x14ac:dyDescent="0.25"/>
  <cols>
    <col min="1" max="1" width="4.28515625" style="316" customWidth="1"/>
    <col min="2" max="2" width="24.28515625" style="316" customWidth="1"/>
    <col min="3" max="3" width="23.7109375" style="316" customWidth="1"/>
    <col min="4" max="5" width="20.5703125" style="316" customWidth="1"/>
    <col min="6" max="6" width="7.7109375" style="316" customWidth="1"/>
    <col min="7" max="7" width="27.140625" style="316" customWidth="1"/>
    <col min="8" max="8" width="33.85546875" style="316" customWidth="1"/>
    <col min="9" max="10" width="20.5703125" style="316" customWidth="1"/>
    <col min="11" max="11" width="4.28515625" style="316" customWidth="1"/>
    <col min="12" max="16384" width="11.42578125" style="316"/>
  </cols>
  <sheetData>
    <row r="1" spans="1:11" s="315" customFormat="1" x14ac:dyDescent="0.25">
      <c r="B1" s="52"/>
      <c r="C1" s="433"/>
      <c r="D1" s="433"/>
      <c r="E1" s="433"/>
      <c r="F1" s="433"/>
      <c r="G1" s="433"/>
      <c r="H1" s="433"/>
      <c r="I1" s="433"/>
      <c r="J1" s="52"/>
      <c r="K1" s="52"/>
    </row>
    <row r="2" spans="1:11" x14ac:dyDescent="0.25">
      <c r="B2" s="244"/>
      <c r="C2" s="433" t="s">
        <v>81</v>
      </c>
      <c r="D2" s="433"/>
      <c r="E2" s="433"/>
      <c r="F2" s="433"/>
      <c r="G2" s="433"/>
      <c r="H2" s="433"/>
      <c r="I2" s="433"/>
      <c r="J2" s="244"/>
      <c r="K2" s="244"/>
    </row>
    <row r="3" spans="1:11" x14ac:dyDescent="0.25">
      <c r="B3" s="244"/>
      <c r="C3" s="433" t="s">
        <v>519</v>
      </c>
      <c r="D3" s="433"/>
      <c r="E3" s="433"/>
      <c r="F3" s="433"/>
      <c r="G3" s="433"/>
      <c r="H3" s="433"/>
      <c r="I3" s="433"/>
      <c r="J3" s="244"/>
      <c r="K3" s="244"/>
    </row>
    <row r="4" spans="1:11" x14ac:dyDescent="0.25">
      <c r="B4" s="244"/>
      <c r="C4" s="433" t="s">
        <v>1</v>
      </c>
      <c r="D4" s="433"/>
      <c r="E4" s="433"/>
      <c r="F4" s="433"/>
      <c r="G4" s="433"/>
      <c r="H4" s="433"/>
      <c r="I4" s="433"/>
      <c r="J4" s="244"/>
      <c r="K4" s="244"/>
    </row>
    <row r="5" spans="1:11" ht="6" customHeight="1" x14ac:dyDescent="0.25">
      <c r="A5" s="156"/>
      <c r="B5" s="156"/>
      <c r="C5" s="264"/>
      <c r="D5" s="264"/>
      <c r="E5" s="264"/>
      <c r="F5" s="264"/>
      <c r="G5" s="264"/>
      <c r="H5" s="264"/>
      <c r="I5" s="315"/>
      <c r="J5" s="315"/>
      <c r="K5" s="315"/>
    </row>
    <row r="6" spans="1:11" ht="16.5" customHeight="1" x14ac:dyDescent="0.25">
      <c r="A6" s="156"/>
      <c r="B6" s="180" t="s">
        <v>4</v>
      </c>
      <c r="C6" s="434" t="s">
        <v>402</v>
      </c>
      <c r="D6" s="434"/>
      <c r="E6" s="434"/>
      <c r="F6" s="434"/>
      <c r="G6" s="434"/>
      <c r="H6" s="434"/>
      <c r="I6" s="434"/>
      <c r="J6" s="434"/>
      <c r="K6" s="315"/>
    </row>
    <row r="7" spans="1:11" s="315" customFormat="1" ht="3" customHeight="1" x14ac:dyDescent="0.25">
      <c r="A7" s="156"/>
      <c r="B7" s="154"/>
      <c r="C7" s="154"/>
      <c r="D7" s="154"/>
      <c r="E7" s="154"/>
      <c r="F7" s="264"/>
    </row>
    <row r="8" spans="1:11" s="315" customFormat="1" ht="3" customHeight="1" x14ac:dyDescent="0.25">
      <c r="A8" s="48"/>
      <c r="B8" s="48"/>
      <c r="C8" s="48"/>
      <c r="D8" s="48"/>
      <c r="E8" s="48"/>
      <c r="F8" s="317"/>
    </row>
    <row r="9" spans="1:11" s="319" customFormat="1" ht="20.100000000000001" customHeight="1" x14ac:dyDescent="0.25">
      <c r="A9" s="318"/>
      <c r="B9" s="432" t="s">
        <v>76</v>
      </c>
      <c r="C9" s="432"/>
      <c r="D9" s="50">
        <v>2017</v>
      </c>
      <c r="E9" s="50">
        <v>2016</v>
      </c>
      <c r="F9" s="84"/>
      <c r="G9" s="432" t="s">
        <v>76</v>
      </c>
      <c r="H9" s="432"/>
      <c r="I9" s="50">
        <v>2017</v>
      </c>
      <c r="J9" s="50">
        <v>2016</v>
      </c>
      <c r="K9" s="51"/>
    </row>
    <row r="10" spans="1:11" s="315" customFormat="1" ht="3" customHeight="1" x14ac:dyDescent="0.25">
      <c r="A10" s="320"/>
      <c r="B10" s="52"/>
      <c r="C10" s="52"/>
      <c r="D10" s="159"/>
      <c r="E10" s="159"/>
      <c r="K10" s="321"/>
    </row>
    <row r="11" spans="1:11" ht="12.75" customHeight="1" x14ac:dyDescent="0.25">
      <c r="A11" s="322"/>
      <c r="B11" s="431" t="s">
        <v>82</v>
      </c>
      <c r="C11" s="431"/>
      <c r="D11" s="285"/>
      <c r="E11" s="285"/>
      <c r="F11" s="315"/>
      <c r="G11" s="431" t="s">
        <v>83</v>
      </c>
      <c r="H11" s="431"/>
      <c r="I11" s="285"/>
      <c r="J11" s="285"/>
      <c r="K11" s="321"/>
    </row>
    <row r="12" spans="1:11" ht="12.75" customHeight="1" x14ac:dyDescent="0.25">
      <c r="A12" s="267"/>
      <c r="B12" s="429" t="s">
        <v>84</v>
      </c>
      <c r="C12" s="429"/>
      <c r="D12" s="286">
        <f>SUM(D13:D20)</f>
        <v>0</v>
      </c>
      <c r="E12" s="286">
        <f>SUM(E13:E20)</f>
        <v>653448</v>
      </c>
      <c r="F12" s="315"/>
      <c r="G12" s="431" t="s">
        <v>85</v>
      </c>
      <c r="H12" s="431"/>
      <c r="I12" s="286">
        <f>SUM(I13:I15)</f>
        <v>2290742.39</v>
      </c>
      <c r="J12" s="286">
        <f>SUM(J13:J15)</f>
        <v>8872038.6199999992</v>
      </c>
      <c r="K12" s="321"/>
    </row>
    <row r="13" spans="1:11" ht="12.75" customHeight="1" x14ac:dyDescent="0.25">
      <c r="A13" s="266"/>
      <c r="B13" s="428" t="s">
        <v>86</v>
      </c>
      <c r="C13" s="428"/>
      <c r="D13" s="251">
        <f>BC!H437</f>
        <v>0</v>
      </c>
      <c r="E13" s="251">
        <v>0</v>
      </c>
      <c r="F13" s="315"/>
      <c r="G13" s="428" t="s">
        <v>87</v>
      </c>
      <c r="H13" s="428"/>
      <c r="I13" s="251">
        <f>BC!G528</f>
        <v>1063864.83</v>
      </c>
      <c r="J13" s="251">
        <v>4356236.72</v>
      </c>
      <c r="K13" s="321"/>
    </row>
    <row r="14" spans="1:11" ht="12.75" customHeight="1" x14ac:dyDescent="0.25">
      <c r="A14" s="266"/>
      <c r="B14" s="428" t="s">
        <v>88</v>
      </c>
      <c r="C14" s="428"/>
      <c r="D14" s="251">
        <f>BC!H447</f>
        <v>0</v>
      </c>
      <c r="E14" s="251">
        <v>0</v>
      </c>
      <c r="F14" s="315"/>
      <c r="G14" s="428" t="s">
        <v>89</v>
      </c>
      <c r="H14" s="428"/>
      <c r="I14" s="251">
        <f>BC!G611</f>
        <v>44371.33</v>
      </c>
      <c r="J14" s="250">
        <v>377918.68</v>
      </c>
      <c r="K14" s="321"/>
    </row>
    <row r="15" spans="1:11" ht="12.75" customHeight="1" x14ac:dyDescent="0.25">
      <c r="A15" s="266"/>
      <c r="B15" s="428" t="s">
        <v>90</v>
      </c>
      <c r="C15" s="428"/>
      <c r="D15" s="251">
        <f>BC!H453</f>
        <v>0</v>
      </c>
      <c r="E15" s="251">
        <v>0</v>
      </c>
      <c r="F15" s="315"/>
      <c r="G15" s="428" t="s">
        <v>91</v>
      </c>
      <c r="H15" s="428"/>
      <c r="I15" s="251">
        <f>BC!G670</f>
        <v>1182506.23</v>
      </c>
      <c r="J15" s="250">
        <v>4137883.22</v>
      </c>
      <c r="K15" s="321"/>
    </row>
    <row r="16" spans="1:11" ht="12.75" customHeight="1" x14ac:dyDescent="0.25">
      <c r="A16" s="266"/>
      <c r="B16" s="428" t="s">
        <v>92</v>
      </c>
      <c r="C16" s="428"/>
      <c r="D16" s="251">
        <f>BC!H455</f>
        <v>0</v>
      </c>
      <c r="E16" s="251">
        <v>0</v>
      </c>
      <c r="F16" s="315"/>
      <c r="G16" s="185"/>
      <c r="H16" s="46"/>
      <c r="I16" s="323" t="s">
        <v>400</v>
      </c>
      <c r="J16" s="323"/>
      <c r="K16" s="321"/>
    </row>
    <row r="17" spans="1:11" x14ac:dyDescent="0.25">
      <c r="A17" s="266"/>
      <c r="B17" s="428" t="s">
        <v>93</v>
      </c>
      <c r="C17" s="428"/>
      <c r="D17" s="251">
        <f>BC!H461</f>
        <v>0</v>
      </c>
      <c r="E17" s="251">
        <v>0</v>
      </c>
      <c r="F17" s="315"/>
      <c r="G17" s="431" t="s">
        <v>198</v>
      </c>
      <c r="H17" s="431"/>
      <c r="I17" s="286">
        <f>SUM(I18:I26)</f>
        <v>124000</v>
      </c>
      <c r="J17" s="286">
        <f>SUM(J18:J26)</f>
        <v>111254</v>
      </c>
      <c r="K17" s="321"/>
    </row>
    <row r="18" spans="1:11" x14ac:dyDescent="0.25">
      <c r="A18" s="266"/>
      <c r="B18" s="428" t="s">
        <v>94</v>
      </c>
      <c r="C18" s="428"/>
      <c r="D18" s="251">
        <f>BC!H466</f>
        <v>0</v>
      </c>
      <c r="E18" s="251">
        <v>653448</v>
      </c>
      <c r="F18" s="315"/>
      <c r="G18" s="428" t="s">
        <v>95</v>
      </c>
      <c r="H18" s="428"/>
      <c r="I18" s="251">
        <f>BC!G849</f>
        <v>0</v>
      </c>
      <c r="J18" s="251">
        <v>0</v>
      </c>
      <c r="K18" s="321"/>
    </row>
    <row r="19" spans="1:11" x14ac:dyDescent="0.25">
      <c r="A19" s="266"/>
      <c r="B19" s="428" t="s">
        <v>96</v>
      </c>
      <c r="C19" s="428"/>
      <c r="D19" s="251">
        <f>BC!H476</f>
        <v>0</v>
      </c>
      <c r="E19" s="251">
        <v>0</v>
      </c>
      <c r="F19" s="315"/>
      <c r="G19" s="428" t="s">
        <v>97</v>
      </c>
      <c r="H19" s="428"/>
      <c r="I19" s="251">
        <f>BC!G852</f>
        <v>0</v>
      </c>
      <c r="J19" s="251">
        <v>0</v>
      </c>
      <c r="K19" s="321"/>
    </row>
    <row r="20" spans="1:11" ht="44.25" customHeight="1" x14ac:dyDescent="0.25">
      <c r="A20" s="266"/>
      <c r="B20" s="430" t="s">
        <v>98</v>
      </c>
      <c r="C20" s="430"/>
      <c r="D20" s="251">
        <f>BC!H481</f>
        <v>0</v>
      </c>
      <c r="E20" s="251">
        <v>0</v>
      </c>
      <c r="F20" s="315"/>
      <c r="G20" s="428" t="s">
        <v>99</v>
      </c>
      <c r="H20" s="428"/>
      <c r="I20" s="251">
        <f>BC!G855</f>
        <v>0</v>
      </c>
      <c r="J20" s="251">
        <v>0</v>
      </c>
      <c r="K20" s="321"/>
    </row>
    <row r="21" spans="1:11" x14ac:dyDescent="0.25">
      <c r="A21" s="267"/>
      <c r="B21" s="185"/>
      <c r="C21" s="46"/>
      <c r="D21" s="323"/>
      <c r="E21" s="323"/>
      <c r="F21" s="315"/>
      <c r="G21" s="428" t="s">
        <v>100</v>
      </c>
      <c r="H21" s="428"/>
      <c r="I21" s="251">
        <f>BC!G869</f>
        <v>124000</v>
      </c>
      <c r="J21" s="251">
        <v>111254</v>
      </c>
      <c r="K21" s="321"/>
    </row>
    <row r="22" spans="1:11" ht="38.25" customHeight="1" x14ac:dyDescent="0.25">
      <c r="A22" s="267"/>
      <c r="B22" s="429" t="s">
        <v>101</v>
      </c>
      <c r="C22" s="429"/>
      <c r="D22" s="286">
        <f>SUM(D23:D24)</f>
        <v>1319239.67</v>
      </c>
      <c r="E22" s="286">
        <f>SUM(E23:E24)</f>
        <v>11122390.07</v>
      </c>
      <c r="F22" s="315"/>
      <c r="G22" s="428" t="s">
        <v>102</v>
      </c>
      <c r="H22" s="428"/>
      <c r="I22" s="251">
        <f>BC!G886</f>
        <v>0</v>
      </c>
      <c r="J22" s="251">
        <v>0</v>
      </c>
      <c r="K22" s="321"/>
    </row>
    <row r="23" spans="1:11" ht="13.5" customHeight="1" x14ac:dyDescent="0.25">
      <c r="A23" s="266"/>
      <c r="B23" s="428" t="s">
        <v>103</v>
      </c>
      <c r="C23" s="428"/>
      <c r="D23" s="289">
        <f>BC!H485</f>
        <v>0</v>
      </c>
      <c r="E23" s="289">
        <v>6195625</v>
      </c>
      <c r="F23" s="315"/>
      <c r="G23" s="428" t="s">
        <v>104</v>
      </c>
      <c r="H23" s="428"/>
      <c r="I23" s="251">
        <f>BC!G893</f>
        <v>0</v>
      </c>
      <c r="J23" s="251">
        <v>0</v>
      </c>
      <c r="K23" s="321"/>
    </row>
    <row r="24" spans="1:11" ht="25.5" customHeight="1" x14ac:dyDescent="0.25">
      <c r="A24" s="266"/>
      <c r="B24" s="428" t="s">
        <v>197</v>
      </c>
      <c r="C24" s="428"/>
      <c r="D24" s="251">
        <f>BC!H494</f>
        <v>1319239.67</v>
      </c>
      <c r="E24" s="251">
        <v>4926765.07</v>
      </c>
      <c r="F24" s="315"/>
      <c r="G24" s="428" t="s">
        <v>105</v>
      </c>
      <c r="H24" s="428"/>
      <c r="I24" s="251">
        <f>BC!G894</f>
        <v>0</v>
      </c>
      <c r="J24" s="251">
        <v>0</v>
      </c>
      <c r="K24" s="321"/>
    </row>
    <row r="25" spans="1:11" x14ac:dyDescent="0.25">
      <c r="A25" s="267"/>
      <c r="B25" s="185"/>
      <c r="C25" s="46"/>
      <c r="D25" s="323"/>
      <c r="E25" s="323"/>
      <c r="F25" s="315"/>
      <c r="G25" s="428" t="s">
        <v>106</v>
      </c>
      <c r="H25" s="428"/>
      <c r="I25" s="251">
        <f>BC!G895</f>
        <v>0</v>
      </c>
      <c r="J25" s="251">
        <v>0</v>
      </c>
      <c r="K25" s="321"/>
    </row>
    <row r="26" spans="1:11" x14ac:dyDescent="0.25">
      <c r="A26" s="266"/>
      <c r="B26" s="429" t="s">
        <v>107</v>
      </c>
      <c r="C26" s="429"/>
      <c r="D26" s="286">
        <f>SUM(D27:D31)</f>
        <v>3926.87</v>
      </c>
      <c r="E26" s="286">
        <f>SUM(E27:E31)</f>
        <v>187329.5</v>
      </c>
      <c r="F26" s="315"/>
      <c r="G26" s="428" t="s">
        <v>108</v>
      </c>
      <c r="H26" s="428"/>
      <c r="I26" s="251">
        <f>BC!G900</f>
        <v>0</v>
      </c>
      <c r="J26" s="251">
        <v>0</v>
      </c>
      <c r="K26" s="321"/>
    </row>
    <row r="27" spans="1:11" x14ac:dyDescent="0.25">
      <c r="A27" s="266"/>
      <c r="B27" s="428" t="s">
        <v>109</v>
      </c>
      <c r="C27" s="428"/>
      <c r="D27" s="251">
        <f>BC!H503</f>
        <v>2981.43</v>
      </c>
      <c r="E27" s="251">
        <v>50144.38</v>
      </c>
      <c r="F27" s="315"/>
      <c r="G27" s="185"/>
      <c r="H27" s="46"/>
      <c r="I27" s="323"/>
      <c r="J27" s="323"/>
      <c r="K27" s="321"/>
    </row>
    <row r="28" spans="1:11" x14ac:dyDescent="0.25">
      <c r="A28" s="266"/>
      <c r="B28" s="428" t="s">
        <v>110</v>
      </c>
      <c r="C28" s="428"/>
      <c r="D28" s="251">
        <f>BC!H507</f>
        <v>0</v>
      </c>
      <c r="E28" s="251">
        <v>0</v>
      </c>
      <c r="F28" s="315"/>
      <c r="G28" s="429" t="s">
        <v>103</v>
      </c>
      <c r="H28" s="429"/>
      <c r="I28" s="286">
        <f>SUM(I29:I31)</f>
        <v>0</v>
      </c>
      <c r="J28" s="286">
        <f>SUM(J29:J31)</f>
        <v>2786409.3</v>
      </c>
      <c r="K28" s="321"/>
    </row>
    <row r="29" spans="1:11" ht="26.25" customHeight="1" x14ac:dyDescent="0.25">
      <c r="A29" s="266"/>
      <c r="B29" s="430" t="s">
        <v>111</v>
      </c>
      <c r="C29" s="430"/>
      <c r="D29" s="251">
        <f>BC!H513</f>
        <v>0</v>
      </c>
      <c r="E29" s="251">
        <v>135630</v>
      </c>
      <c r="F29" s="315"/>
      <c r="G29" s="428" t="s">
        <v>112</v>
      </c>
      <c r="H29" s="428"/>
      <c r="I29" s="251">
        <f>BC!G902</f>
        <v>0</v>
      </c>
      <c r="J29" s="251">
        <v>0</v>
      </c>
      <c r="K29" s="321"/>
    </row>
    <row r="30" spans="1:11" x14ac:dyDescent="0.25">
      <c r="A30" s="266"/>
      <c r="B30" s="428" t="s">
        <v>113</v>
      </c>
      <c r="C30" s="428"/>
      <c r="D30" s="251">
        <f>BC!H516</f>
        <v>0</v>
      </c>
      <c r="E30" s="251">
        <v>0</v>
      </c>
      <c r="F30" s="315"/>
      <c r="G30" s="428" t="s">
        <v>50</v>
      </c>
      <c r="H30" s="428"/>
      <c r="I30" s="251">
        <f>BC!G903</f>
        <v>0</v>
      </c>
      <c r="J30" s="251">
        <v>0</v>
      </c>
      <c r="K30" s="321"/>
    </row>
    <row r="31" spans="1:11" x14ac:dyDescent="0.25">
      <c r="A31" s="266"/>
      <c r="B31" s="428" t="s">
        <v>114</v>
      </c>
      <c r="C31" s="428"/>
      <c r="D31" s="251">
        <f>BC!H517</f>
        <v>945.44</v>
      </c>
      <c r="E31" s="251">
        <v>1555.12</v>
      </c>
      <c r="F31" s="315"/>
      <c r="G31" s="428" t="s">
        <v>115</v>
      </c>
      <c r="H31" s="428"/>
      <c r="I31" s="251">
        <f>BC!G904</f>
        <v>0</v>
      </c>
      <c r="J31" s="251">
        <v>2786409.3</v>
      </c>
      <c r="K31" s="321"/>
    </row>
    <row r="32" spans="1:11" x14ac:dyDescent="0.25">
      <c r="A32" s="267"/>
      <c r="B32" s="185"/>
      <c r="C32" s="288"/>
      <c r="D32" s="285"/>
      <c r="E32" s="285"/>
      <c r="F32" s="315"/>
      <c r="G32" s="185"/>
      <c r="H32" s="46"/>
      <c r="I32" s="323"/>
      <c r="J32" s="323"/>
      <c r="K32" s="321"/>
    </row>
    <row r="33" spans="1:11" x14ac:dyDescent="0.25">
      <c r="A33" s="324"/>
      <c r="B33" s="427" t="s">
        <v>116</v>
      </c>
      <c r="C33" s="427"/>
      <c r="D33" s="325">
        <f>D12+D22+D26</f>
        <v>1323166.54</v>
      </c>
      <c r="E33" s="325">
        <f>E12+E22+E26</f>
        <v>11963167.57</v>
      </c>
      <c r="F33" s="326"/>
      <c r="G33" s="431" t="s">
        <v>117</v>
      </c>
      <c r="H33" s="431"/>
      <c r="I33" s="291">
        <f>SUM(I34:I38)</f>
        <v>0</v>
      </c>
      <c r="J33" s="291">
        <f>SUM(J34:J38)</f>
        <v>0</v>
      </c>
      <c r="K33" s="321"/>
    </row>
    <row r="34" spans="1:11" x14ac:dyDescent="0.25">
      <c r="A34" s="267"/>
      <c r="B34" s="427"/>
      <c r="C34" s="427"/>
      <c r="D34" s="285"/>
      <c r="E34" s="285"/>
      <c r="F34" s="315"/>
      <c r="G34" s="428" t="s">
        <v>118</v>
      </c>
      <c r="H34" s="428"/>
      <c r="I34" s="251">
        <f>BC!G906</f>
        <v>0</v>
      </c>
      <c r="J34" s="251">
        <v>0</v>
      </c>
      <c r="K34" s="321"/>
    </row>
    <row r="35" spans="1:11" x14ac:dyDescent="0.25">
      <c r="A35" s="320"/>
      <c r="B35" s="315"/>
      <c r="C35" s="315"/>
      <c r="D35" s="315"/>
      <c r="E35" s="315"/>
      <c r="F35" s="315"/>
      <c r="G35" s="428" t="s">
        <v>119</v>
      </c>
      <c r="H35" s="428"/>
      <c r="I35" s="251">
        <f>BC!G907</f>
        <v>0</v>
      </c>
      <c r="J35" s="251">
        <v>0</v>
      </c>
      <c r="K35" s="321"/>
    </row>
    <row r="36" spans="1:11" x14ac:dyDescent="0.25">
      <c r="A36" s="320"/>
      <c r="B36" s="315"/>
      <c r="C36" s="315"/>
      <c r="D36" s="315"/>
      <c r="E36" s="315"/>
      <c r="F36" s="315"/>
      <c r="G36" s="428" t="s">
        <v>120</v>
      </c>
      <c r="H36" s="428"/>
      <c r="I36" s="251">
        <f>BC!G908</f>
        <v>0</v>
      </c>
      <c r="J36" s="251">
        <v>0</v>
      </c>
      <c r="K36" s="321"/>
    </row>
    <row r="37" spans="1:11" x14ac:dyDescent="0.25">
      <c r="A37" s="320"/>
      <c r="B37" s="315"/>
      <c r="C37" s="315"/>
      <c r="D37" s="315"/>
      <c r="E37" s="315"/>
      <c r="F37" s="315"/>
      <c r="G37" s="428" t="s">
        <v>121</v>
      </c>
      <c r="H37" s="428"/>
      <c r="I37" s="251">
        <f>BC!G909</f>
        <v>0</v>
      </c>
      <c r="J37" s="251">
        <v>0</v>
      </c>
      <c r="K37" s="321"/>
    </row>
    <row r="38" spans="1:11" x14ac:dyDescent="0.25">
      <c r="A38" s="320"/>
      <c r="B38" s="315"/>
      <c r="C38" s="315"/>
      <c r="D38" s="315"/>
      <c r="E38" s="315"/>
      <c r="F38" s="315"/>
      <c r="G38" s="428" t="s">
        <v>122</v>
      </c>
      <c r="H38" s="428"/>
      <c r="I38" s="251">
        <f>BC!G910</f>
        <v>0</v>
      </c>
      <c r="J38" s="251">
        <v>0</v>
      </c>
      <c r="K38" s="321"/>
    </row>
    <row r="39" spans="1:11" x14ac:dyDescent="0.25">
      <c r="A39" s="320"/>
      <c r="B39" s="315"/>
      <c r="C39" s="315"/>
      <c r="D39" s="315"/>
      <c r="E39" s="315"/>
      <c r="F39" s="315"/>
      <c r="G39" s="185"/>
      <c r="H39" s="46"/>
      <c r="I39" s="323"/>
      <c r="J39" s="323"/>
      <c r="K39" s="321"/>
    </row>
    <row r="40" spans="1:11" x14ac:dyDescent="0.25">
      <c r="A40" s="320"/>
      <c r="B40" s="315"/>
      <c r="C40" s="315"/>
      <c r="D40" s="315"/>
      <c r="E40" s="315"/>
      <c r="F40" s="315"/>
      <c r="G40" s="429" t="s">
        <v>123</v>
      </c>
      <c r="H40" s="429"/>
      <c r="I40" s="291">
        <f>SUM(I41:I46)</f>
        <v>348786.68</v>
      </c>
      <c r="J40" s="291">
        <f>SUM(J41:J46)</f>
        <v>861442.3899999999</v>
      </c>
      <c r="K40" s="321"/>
    </row>
    <row r="41" spans="1:11" ht="26.25" customHeight="1" x14ac:dyDescent="0.25">
      <c r="A41" s="320"/>
      <c r="B41" s="315"/>
      <c r="C41" s="315"/>
      <c r="D41" s="315"/>
      <c r="E41" s="315"/>
      <c r="F41" s="315"/>
      <c r="G41" s="430" t="s">
        <v>124</v>
      </c>
      <c r="H41" s="430"/>
      <c r="I41" s="251">
        <f>BC!G912</f>
        <v>206274.03</v>
      </c>
      <c r="J41" s="251">
        <v>837411.32</v>
      </c>
      <c r="K41" s="321"/>
    </row>
    <row r="42" spans="1:11" x14ac:dyDescent="0.25">
      <c r="A42" s="320"/>
      <c r="B42" s="315"/>
      <c r="C42" s="315"/>
      <c r="D42" s="315"/>
      <c r="E42" s="315"/>
      <c r="F42" s="315"/>
      <c r="G42" s="428" t="s">
        <v>125</v>
      </c>
      <c r="H42" s="428"/>
      <c r="I42" s="251">
        <f>BC!G950</f>
        <v>0</v>
      </c>
      <c r="J42" s="251">
        <v>0</v>
      </c>
      <c r="K42" s="321"/>
    </row>
    <row r="43" spans="1:11" ht="12" customHeight="1" x14ac:dyDescent="0.25">
      <c r="A43" s="320"/>
      <c r="B43" s="315"/>
      <c r="C43" s="315"/>
      <c r="D43" s="315"/>
      <c r="E43" s="315"/>
      <c r="F43" s="315"/>
      <c r="G43" s="428" t="s">
        <v>126</v>
      </c>
      <c r="H43" s="428"/>
      <c r="I43" s="251">
        <f>BC!G951</f>
        <v>0</v>
      </c>
      <c r="J43" s="251">
        <v>0</v>
      </c>
      <c r="K43" s="321"/>
    </row>
    <row r="44" spans="1:11" ht="25.5" customHeight="1" x14ac:dyDescent="0.25">
      <c r="A44" s="320"/>
      <c r="B44" s="315"/>
      <c r="C44" s="315"/>
      <c r="D44" s="315"/>
      <c r="E44" s="315"/>
      <c r="F44" s="315"/>
      <c r="G44" s="430" t="s">
        <v>199</v>
      </c>
      <c r="H44" s="430"/>
      <c r="I44" s="251">
        <f>BC!G952</f>
        <v>0</v>
      </c>
      <c r="J44" s="251">
        <v>0</v>
      </c>
      <c r="K44" s="321"/>
    </row>
    <row r="45" spans="1:11" x14ac:dyDescent="0.25">
      <c r="A45" s="320"/>
      <c r="B45" s="315"/>
      <c r="C45" s="315"/>
      <c r="D45" s="315"/>
      <c r="E45" s="315"/>
      <c r="F45" s="315"/>
      <c r="G45" s="428" t="s">
        <v>127</v>
      </c>
      <c r="H45" s="428"/>
      <c r="I45" s="251">
        <f>BC!G953</f>
        <v>0</v>
      </c>
      <c r="J45" s="251">
        <v>0</v>
      </c>
      <c r="K45" s="321"/>
    </row>
    <row r="46" spans="1:11" x14ac:dyDescent="0.25">
      <c r="A46" s="320"/>
      <c r="B46" s="315"/>
      <c r="C46" s="315"/>
      <c r="D46" s="315"/>
      <c r="E46" s="315"/>
      <c r="F46" s="315"/>
      <c r="G46" s="428" t="s">
        <v>128</v>
      </c>
      <c r="H46" s="428"/>
      <c r="I46" s="251">
        <f>BC!G954</f>
        <v>142512.65</v>
      </c>
      <c r="J46" s="251">
        <v>24031.07</v>
      </c>
      <c r="K46" s="321"/>
    </row>
    <row r="47" spans="1:11" x14ac:dyDescent="0.25">
      <c r="A47" s="320"/>
      <c r="B47" s="315"/>
      <c r="C47" s="315"/>
      <c r="D47" s="315"/>
      <c r="E47" s="315"/>
      <c r="F47" s="315"/>
      <c r="G47" s="185"/>
      <c r="H47" s="46"/>
      <c r="I47" s="323"/>
      <c r="J47" s="323"/>
      <c r="K47" s="321"/>
    </row>
    <row r="48" spans="1:11" x14ac:dyDescent="0.25">
      <c r="A48" s="320"/>
      <c r="B48" s="315"/>
      <c r="C48" s="315"/>
      <c r="D48" s="315"/>
      <c r="E48" s="315"/>
      <c r="F48" s="315"/>
      <c r="G48" s="429" t="s">
        <v>129</v>
      </c>
      <c r="H48" s="429"/>
      <c r="I48" s="291">
        <f>SUM(I49)</f>
        <v>0</v>
      </c>
      <c r="J48" s="291">
        <f>SUM(J49)</f>
        <v>0</v>
      </c>
      <c r="K48" s="321"/>
    </row>
    <row r="49" spans="1:11" x14ac:dyDescent="0.25">
      <c r="A49" s="320"/>
      <c r="B49" s="315"/>
      <c r="C49" s="315"/>
      <c r="D49" s="315"/>
      <c r="E49" s="315"/>
      <c r="F49" s="315"/>
      <c r="G49" s="428" t="s">
        <v>130</v>
      </c>
      <c r="H49" s="428"/>
      <c r="I49" s="251">
        <f>BC!G959</f>
        <v>0</v>
      </c>
      <c r="J49" s="251">
        <v>0</v>
      </c>
      <c r="K49" s="321"/>
    </row>
    <row r="50" spans="1:11" x14ac:dyDescent="0.25">
      <c r="A50" s="320"/>
      <c r="B50" s="315"/>
      <c r="C50" s="315"/>
      <c r="D50" s="315"/>
      <c r="E50" s="315"/>
      <c r="F50" s="315"/>
      <c r="G50" s="185"/>
      <c r="H50" s="46"/>
      <c r="I50" s="323"/>
      <c r="J50" s="323"/>
      <c r="K50" s="321"/>
    </row>
    <row r="51" spans="1:11" x14ac:dyDescent="0.25">
      <c r="A51" s="320"/>
      <c r="B51" s="315"/>
      <c r="C51" s="315"/>
      <c r="D51" s="315"/>
      <c r="E51" s="315"/>
      <c r="F51" s="315"/>
      <c r="G51" s="427" t="s">
        <v>131</v>
      </c>
      <c r="H51" s="427"/>
      <c r="I51" s="327">
        <f>I12+I17+I28+I33+I40+I48</f>
        <v>2763529.0700000003</v>
      </c>
      <c r="J51" s="327">
        <f>J12+J17+J28+J33+J40+J48</f>
        <v>12631144.309999999</v>
      </c>
      <c r="K51" s="328"/>
    </row>
    <row r="52" spans="1:11" x14ac:dyDescent="0.25">
      <c r="A52" s="320"/>
      <c r="B52" s="315"/>
      <c r="C52" s="315"/>
      <c r="D52" s="315"/>
      <c r="E52" s="315"/>
      <c r="F52" s="315"/>
      <c r="G52" s="287"/>
      <c r="H52" s="287"/>
      <c r="I52" s="323"/>
      <c r="J52" s="323"/>
      <c r="K52" s="328"/>
    </row>
    <row r="53" spans="1:11" x14ac:dyDescent="0.25">
      <c r="A53" s="320"/>
      <c r="B53" s="315"/>
      <c r="C53" s="315"/>
      <c r="D53" s="315"/>
      <c r="E53" s="315"/>
      <c r="F53" s="315"/>
      <c r="G53" s="423" t="s">
        <v>132</v>
      </c>
      <c r="H53" s="423"/>
      <c r="I53" s="327">
        <f>D33-I51</f>
        <v>-1440362.5300000003</v>
      </c>
      <c r="J53" s="327">
        <f>E33-J51</f>
        <v>-667976.73999999836</v>
      </c>
      <c r="K53" s="328"/>
    </row>
    <row r="54" spans="1:11" ht="6" customHeight="1" x14ac:dyDescent="0.25">
      <c r="A54" s="329"/>
      <c r="B54" s="330"/>
      <c r="C54" s="330"/>
      <c r="D54" s="330"/>
      <c r="E54" s="330"/>
      <c r="F54" s="330"/>
      <c r="G54" s="330"/>
      <c r="H54" s="330"/>
      <c r="I54" s="330"/>
      <c r="J54" s="330"/>
      <c r="K54" s="331"/>
    </row>
    <row r="55" spans="1:11" ht="6" customHeight="1" x14ac:dyDescent="0.25">
      <c r="A55" s="315"/>
      <c r="B55" s="315"/>
      <c r="C55" s="315"/>
      <c r="D55" s="315"/>
      <c r="E55" s="315"/>
      <c r="F55" s="315"/>
      <c r="G55" s="315"/>
      <c r="H55" s="315"/>
      <c r="I55" s="315"/>
      <c r="J55" s="315"/>
      <c r="K55" s="315"/>
    </row>
    <row r="56" spans="1:11" ht="6" customHeight="1" x14ac:dyDescent="0.25">
      <c r="A56" s="330"/>
      <c r="B56" s="47"/>
      <c r="C56" s="47"/>
      <c r="D56" s="273"/>
      <c r="E56" s="273"/>
      <c r="F56" s="330"/>
      <c r="G56" s="47"/>
      <c r="H56" s="47"/>
      <c r="I56" s="273"/>
      <c r="J56" s="273"/>
      <c r="K56" s="330"/>
    </row>
    <row r="57" spans="1:11" ht="6" customHeight="1" x14ac:dyDescent="0.25">
      <c r="A57" s="315"/>
      <c r="B57" s="46"/>
      <c r="C57" s="46"/>
      <c r="D57" s="179"/>
      <c r="E57" s="179"/>
      <c r="F57" s="315"/>
      <c r="G57" s="46"/>
      <c r="H57" s="46"/>
      <c r="I57" s="179"/>
      <c r="J57" s="179"/>
      <c r="K57" s="315"/>
    </row>
    <row r="58" spans="1:11" ht="15" customHeight="1" x14ac:dyDescent="0.25">
      <c r="B58" s="424" t="s">
        <v>78</v>
      </c>
      <c r="C58" s="424"/>
      <c r="D58" s="424"/>
      <c r="E58" s="424"/>
      <c r="F58" s="424"/>
      <c r="G58" s="424"/>
      <c r="H58" s="424"/>
      <c r="I58" s="424"/>
      <c r="J58" s="424"/>
    </row>
    <row r="59" spans="1:11" ht="9.75" customHeight="1" x14ac:dyDescent="0.25">
      <c r="B59" s="46"/>
      <c r="C59" s="46"/>
      <c r="D59" s="179"/>
      <c r="E59" s="179"/>
      <c r="G59" s="46"/>
      <c r="H59" s="46"/>
      <c r="I59" s="179"/>
      <c r="J59" s="179"/>
    </row>
    <row r="60" spans="1:11" ht="72" customHeight="1" x14ac:dyDescent="0.25">
      <c r="B60" s="46"/>
      <c r="C60" s="425"/>
      <c r="D60" s="425"/>
      <c r="E60" s="179"/>
      <c r="G60" s="425"/>
      <c r="H60" s="425"/>
      <c r="I60" s="179"/>
      <c r="J60" s="179"/>
    </row>
    <row r="61" spans="1:11" ht="14.1" customHeight="1" x14ac:dyDescent="0.25">
      <c r="B61" s="180"/>
      <c r="C61" s="426" t="s">
        <v>403</v>
      </c>
      <c r="D61" s="426"/>
      <c r="E61" s="179"/>
      <c r="F61" s="179"/>
      <c r="G61" s="426" t="s">
        <v>454</v>
      </c>
      <c r="H61" s="426"/>
      <c r="I61" s="181"/>
      <c r="J61" s="179"/>
    </row>
    <row r="62" spans="1:11" ht="14.1" customHeight="1" x14ac:dyDescent="0.25">
      <c r="B62" s="182"/>
      <c r="C62" s="422" t="s">
        <v>404</v>
      </c>
      <c r="D62" s="422"/>
      <c r="E62" s="179"/>
      <c r="F62" s="179"/>
      <c r="G62" s="422" t="s">
        <v>455</v>
      </c>
      <c r="H62" s="422"/>
      <c r="I62" s="181"/>
      <c r="J62" s="179"/>
    </row>
    <row r="63" spans="1:11" ht="9.9499999999999993" customHeight="1" x14ac:dyDescent="0.25">
      <c r="D63" s="93"/>
    </row>
    <row r="64" spans="1:11" x14ac:dyDescent="0.25">
      <c r="D64" s="93"/>
    </row>
    <row r="65" spans="4:4" x14ac:dyDescent="0.25">
      <c r="D65" s="93"/>
    </row>
  </sheetData>
  <sheetProtection formatCells="0" selectLockedCells="1"/>
  <mergeCells count="71">
    <mergeCell ref="B9:C9"/>
    <mergeCell ref="G9:H9"/>
    <mergeCell ref="C1:I1"/>
    <mergeCell ref="C2:I2"/>
    <mergeCell ref="C3:I3"/>
    <mergeCell ref="C4:I4"/>
    <mergeCell ref="C6:J6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G25:H25"/>
    <mergeCell ref="B26:C26"/>
    <mergeCell ref="G26:H26"/>
    <mergeCell ref="B27:C27"/>
    <mergeCell ref="B28:C28"/>
    <mergeCell ref="G28:H28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C62:D62"/>
    <mergeCell ref="G62:H62"/>
    <mergeCell ref="G53:H53"/>
    <mergeCell ref="B58:J58"/>
    <mergeCell ref="C60:D60"/>
    <mergeCell ref="G60:H60"/>
    <mergeCell ref="C61:D61"/>
    <mergeCell ref="G61:H61"/>
  </mergeCells>
  <printOptions horizontalCentered="1" verticalCentered="1"/>
  <pageMargins left="0.39370078740157483" right="0.39370078740157483" top="1.1811023622047245" bottom="1.1811023622047245" header="0.31496062992125984" footer="0.31496062992125984"/>
  <pageSetup scale="5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N67"/>
  <sheetViews>
    <sheetView tabSelected="1" view="pageBreakPreview" topLeftCell="A49" zoomScaleNormal="110" zoomScaleSheetLayoutView="100" workbookViewId="0">
      <selection activeCell="E65" sqref="E65:I77"/>
    </sheetView>
  </sheetViews>
  <sheetFormatPr baseColWidth="10" defaultRowHeight="11.25" x14ac:dyDescent="0.25"/>
  <cols>
    <col min="1" max="1" width="1.140625" style="106" customWidth="1"/>
    <col min="2" max="3" width="3.7109375" style="110" customWidth="1"/>
    <col min="4" max="4" width="46.42578125" style="110" customWidth="1"/>
    <col min="5" max="10" width="15.7109375" style="110" customWidth="1"/>
    <col min="11" max="11" width="2" style="106" customWidth="1"/>
    <col min="12" max="12" width="13.85546875" style="335" customWidth="1"/>
    <col min="13" max="14" width="11.42578125" style="335"/>
    <col min="15" max="16384" width="11.42578125" style="110"/>
  </cols>
  <sheetData>
    <row r="1" spans="1:14" s="106" customFormat="1" x14ac:dyDescent="0.25">
      <c r="L1" s="342"/>
      <c r="M1" s="342"/>
      <c r="N1" s="342"/>
    </row>
    <row r="2" spans="1:14" x14ac:dyDescent="0.25">
      <c r="B2" s="499"/>
      <c r="C2" s="500"/>
      <c r="D2" s="500"/>
      <c r="E2" s="500"/>
      <c r="F2" s="500"/>
      <c r="G2" s="500"/>
      <c r="H2" s="500"/>
      <c r="I2" s="500"/>
      <c r="J2" s="501"/>
    </row>
    <row r="3" spans="1:14" x14ac:dyDescent="0.25">
      <c r="B3" s="502" t="s">
        <v>402</v>
      </c>
      <c r="C3" s="503"/>
      <c r="D3" s="503"/>
      <c r="E3" s="503"/>
      <c r="F3" s="503"/>
      <c r="G3" s="503"/>
      <c r="H3" s="503"/>
      <c r="I3" s="503"/>
      <c r="J3" s="504"/>
    </row>
    <row r="4" spans="1:14" x14ac:dyDescent="0.25">
      <c r="B4" s="502" t="s">
        <v>206</v>
      </c>
      <c r="C4" s="503"/>
      <c r="D4" s="503"/>
      <c r="E4" s="503"/>
      <c r="F4" s="503"/>
      <c r="G4" s="503"/>
      <c r="H4" s="503"/>
      <c r="I4" s="503"/>
      <c r="J4" s="504"/>
    </row>
    <row r="5" spans="1:14" x14ac:dyDescent="0.25">
      <c r="B5" s="505" t="s">
        <v>519</v>
      </c>
      <c r="C5" s="506"/>
      <c r="D5" s="506"/>
      <c r="E5" s="506"/>
      <c r="F5" s="506"/>
      <c r="G5" s="506"/>
      <c r="H5" s="506"/>
      <c r="I5" s="506"/>
      <c r="J5" s="507"/>
    </row>
    <row r="6" spans="1:14" s="106" customFormat="1" x14ac:dyDescent="0.25">
      <c r="A6" s="126"/>
      <c r="B6" s="126"/>
      <c r="C6" s="126"/>
      <c r="D6" s="126"/>
      <c r="F6" s="127"/>
      <c r="G6" s="127"/>
      <c r="H6" s="127"/>
      <c r="I6" s="127"/>
      <c r="J6" s="127"/>
      <c r="L6" s="342"/>
      <c r="M6" s="342"/>
      <c r="N6" s="342"/>
    </row>
    <row r="7" spans="1:14" ht="12" customHeight="1" x14ac:dyDescent="0.25">
      <c r="A7" s="126"/>
      <c r="B7" s="508" t="s">
        <v>207</v>
      </c>
      <c r="C7" s="508"/>
      <c r="D7" s="508"/>
      <c r="E7" s="508" t="s">
        <v>208</v>
      </c>
      <c r="F7" s="508"/>
      <c r="G7" s="508"/>
      <c r="H7" s="508"/>
      <c r="I7" s="508"/>
      <c r="J7" s="509" t="s">
        <v>209</v>
      </c>
    </row>
    <row r="8" spans="1:14" ht="22.5" x14ac:dyDescent="0.25">
      <c r="A8" s="126"/>
      <c r="B8" s="508"/>
      <c r="C8" s="508"/>
      <c r="D8" s="508"/>
      <c r="E8" s="88" t="s">
        <v>210</v>
      </c>
      <c r="F8" s="87" t="s">
        <v>211</v>
      </c>
      <c r="G8" s="88" t="s">
        <v>212</v>
      </c>
      <c r="H8" s="88" t="s">
        <v>213</v>
      </c>
      <c r="I8" s="88" t="s">
        <v>214</v>
      </c>
      <c r="J8" s="509"/>
    </row>
    <row r="9" spans="1:14" ht="12" customHeight="1" x14ac:dyDescent="0.25">
      <c r="A9" s="126"/>
      <c r="B9" s="508"/>
      <c r="C9" s="508"/>
      <c r="D9" s="508"/>
      <c r="E9" s="88" t="s">
        <v>215</v>
      </c>
      <c r="F9" s="88" t="s">
        <v>216</v>
      </c>
      <c r="G9" s="88" t="s">
        <v>217</v>
      </c>
      <c r="H9" s="88" t="s">
        <v>218</v>
      </c>
      <c r="I9" s="88" t="s">
        <v>219</v>
      </c>
      <c r="J9" s="88" t="s">
        <v>233</v>
      </c>
    </row>
    <row r="10" spans="1:14" ht="12" customHeight="1" x14ac:dyDescent="0.25">
      <c r="A10" s="128"/>
      <c r="B10" s="129"/>
      <c r="C10" s="130"/>
      <c r="D10" s="131"/>
      <c r="E10" s="132"/>
      <c r="F10" s="133"/>
      <c r="G10" s="133"/>
      <c r="H10" s="133"/>
      <c r="I10" s="133"/>
      <c r="J10" s="133"/>
    </row>
    <row r="11" spans="1:14" ht="12" customHeight="1" x14ac:dyDescent="0.25">
      <c r="A11" s="128"/>
      <c r="B11" s="510" t="s">
        <v>86</v>
      </c>
      <c r="C11" s="511"/>
      <c r="D11" s="512"/>
      <c r="E11" s="81">
        <v>0</v>
      </c>
      <c r="F11" s="81">
        <v>0</v>
      </c>
      <c r="G11" s="81">
        <f>+E11+F11</f>
        <v>0</v>
      </c>
      <c r="H11" s="81">
        <v>0</v>
      </c>
      <c r="I11" s="81">
        <v>0</v>
      </c>
      <c r="J11" s="81">
        <f>+I11-E11</f>
        <v>0</v>
      </c>
    </row>
    <row r="12" spans="1:14" ht="12" customHeight="1" x14ac:dyDescent="0.25">
      <c r="A12" s="128"/>
      <c r="B12" s="510" t="s">
        <v>200</v>
      </c>
      <c r="C12" s="511"/>
      <c r="D12" s="512"/>
      <c r="E12" s="81">
        <v>0</v>
      </c>
      <c r="F12" s="81">
        <v>0</v>
      </c>
      <c r="G12" s="81">
        <f t="shared" ref="G12:G24" si="0">+E12+F12</f>
        <v>0</v>
      </c>
      <c r="H12" s="81">
        <v>0</v>
      </c>
      <c r="I12" s="81">
        <v>0</v>
      </c>
      <c r="J12" s="81">
        <f t="shared" ref="J12:J24" si="1">+I12-E12</f>
        <v>0</v>
      </c>
    </row>
    <row r="13" spans="1:14" ht="12" customHeight="1" x14ac:dyDescent="0.25">
      <c r="A13" s="128"/>
      <c r="B13" s="510" t="s">
        <v>90</v>
      </c>
      <c r="C13" s="511"/>
      <c r="D13" s="512"/>
      <c r="E13" s="81">
        <v>0</v>
      </c>
      <c r="F13" s="81">
        <v>0</v>
      </c>
      <c r="G13" s="81">
        <f t="shared" si="0"/>
        <v>0</v>
      </c>
      <c r="H13" s="81">
        <v>0</v>
      </c>
      <c r="I13" s="81">
        <v>0</v>
      </c>
      <c r="J13" s="81">
        <f t="shared" si="1"/>
        <v>0</v>
      </c>
    </row>
    <row r="14" spans="1:14" ht="12" customHeight="1" x14ac:dyDescent="0.25">
      <c r="A14" s="128"/>
      <c r="B14" s="510" t="s">
        <v>92</v>
      </c>
      <c r="C14" s="511"/>
      <c r="D14" s="512"/>
      <c r="E14" s="81">
        <v>0</v>
      </c>
      <c r="F14" s="81">
        <v>0</v>
      </c>
      <c r="G14" s="81">
        <f t="shared" si="0"/>
        <v>0</v>
      </c>
      <c r="H14" s="81">
        <v>0</v>
      </c>
      <c r="I14" s="81">
        <v>0</v>
      </c>
      <c r="J14" s="81">
        <f t="shared" si="1"/>
        <v>0</v>
      </c>
    </row>
    <row r="15" spans="1:14" ht="12" customHeight="1" x14ac:dyDescent="0.25">
      <c r="A15" s="128"/>
      <c r="B15" s="510" t="s">
        <v>220</v>
      </c>
      <c r="C15" s="511"/>
      <c r="D15" s="512"/>
      <c r="E15" s="81">
        <v>0</v>
      </c>
      <c r="F15" s="81">
        <v>0</v>
      </c>
      <c r="G15" s="81">
        <v>0</v>
      </c>
      <c r="H15" s="81">
        <v>0</v>
      </c>
      <c r="I15" s="81">
        <v>0</v>
      </c>
      <c r="J15" s="81">
        <f t="shared" si="1"/>
        <v>0</v>
      </c>
    </row>
    <row r="16" spans="1:14" ht="12" customHeight="1" x14ac:dyDescent="0.25">
      <c r="A16" s="128"/>
      <c r="B16" s="16"/>
      <c r="C16" s="511" t="s">
        <v>221</v>
      </c>
      <c r="D16" s="512"/>
      <c r="E16" s="81">
        <v>0</v>
      </c>
      <c r="F16" s="81">
        <v>0</v>
      </c>
      <c r="G16" s="81">
        <v>0</v>
      </c>
      <c r="H16" s="81">
        <v>0</v>
      </c>
      <c r="I16" s="81">
        <v>0</v>
      </c>
      <c r="J16" s="81">
        <f t="shared" si="1"/>
        <v>0</v>
      </c>
    </row>
    <row r="17" spans="1:12" ht="12" customHeight="1" x14ac:dyDescent="0.25">
      <c r="A17" s="128"/>
      <c r="B17" s="16"/>
      <c r="C17" s="511" t="s">
        <v>222</v>
      </c>
      <c r="D17" s="512"/>
      <c r="E17" s="81">
        <v>0</v>
      </c>
      <c r="F17" s="81">
        <v>0</v>
      </c>
      <c r="G17" s="81">
        <f t="shared" si="0"/>
        <v>0</v>
      </c>
      <c r="H17" s="81">
        <v>0</v>
      </c>
      <c r="I17" s="81">
        <v>0</v>
      </c>
      <c r="J17" s="81">
        <f t="shared" si="1"/>
        <v>0</v>
      </c>
    </row>
    <row r="18" spans="1:12" ht="12" customHeight="1" x14ac:dyDescent="0.25">
      <c r="A18" s="128"/>
      <c r="B18" s="510" t="s">
        <v>223</v>
      </c>
      <c r="C18" s="511"/>
      <c r="D18" s="512"/>
      <c r="E18" s="81">
        <f>+E19+E20</f>
        <v>0</v>
      </c>
      <c r="F18" s="81">
        <f>+F19+F20</f>
        <v>0</v>
      </c>
      <c r="G18" s="81">
        <f t="shared" si="0"/>
        <v>0</v>
      </c>
      <c r="H18" s="81">
        <f>+H19+H20</f>
        <v>0</v>
      </c>
      <c r="I18" s="81">
        <f>+I19+I20</f>
        <v>0</v>
      </c>
      <c r="J18" s="81">
        <f t="shared" si="1"/>
        <v>0</v>
      </c>
    </row>
    <row r="19" spans="1:12" ht="12" customHeight="1" x14ac:dyDescent="0.25">
      <c r="A19" s="128"/>
      <c r="B19" s="16"/>
      <c r="C19" s="511" t="s">
        <v>221</v>
      </c>
      <c r="D19" s="512"/>
      <c r="E19" s="81">
        <v>0</v>
      </c>
      <c r="F19" s="81">
        <v>0</v>
      </c>
      <c r="G19" s="81">
        <f t="shared" si="0"/>
        <v>0</v>
      </c>
      <c r="H19" s="81">
        <v>0</v>
      </c>
      <c r="I19" s="81">
        <v>0</v>
      </c>
      <c r="J19" s="81">
        <f t="shared" si="1"/>
        <v>0</v>
      </c>
    </row>
    <row r="20" spans="1:12" ht="12" customHeight="1" x14ac:dyDescent="0.25">
      <c r="A20" s="128"/>
      <c r="B20" s="16"/>
      <c r="C20" s="511" t="s">
        <v>222</v>
      </c>
      <c r="D20" s="512"/>
      <c r="E20" s="81">
        <v>0</v>
      </c>
      <c r="F20" s="81">
        <v>0</v>
      </c>
      <c r="G20" s="81">
        <f t="shared" si="0"/>
        <v>0</v>
      </c>
      <c r="H20" s="81">
        <v>0</v>
      </c>
      <c r="I20" s="81">
        <v>0</v>
      </c>
      <c r="J20" s="81">
        <f t="shared" si="1"/>
        <v>0</v>
      </c>
    </row>
    <row r="21" spans="1:12" ht="12" customHeight="1" x14ac:dyDescent="0.25">
      <c r="A21" s="128"/>
      <c r="B21" s="510" t="s">
        <v>224</v>
      </c>
      <c r="C21" s="511"/>
      <c r="D21" s="512"/>
      <c r="E21" s="81">
        <v>0</v>
      </c>
      <c r="F21" s="81">
        <v>0</v>
      </c>
      <c r="G21" s="81">
        <f t="shared" si="0"/>
        <v>0</v>
      </c>
      <c r="H21" s="81">
        <v>0</v>
      </c>
      <c r="I21" s="81">
        <v>0</v>
      </c>
      <c r="J21" s="81">
        <f t="shared" si="1"/>
        <v>0</v>
      </c>
    </row>
    <row r="22" spans="1:12" ht="12" customHeight="1" x14ac:dyDescent="0.25">
      <c r="A22" s="128"/>
      <c r="B22" s="510" t="s">
        <v>103</v>
      </c>
      <c r="C22" s="511"/>
      <c r="D22" s="512"/>
      <c r="E22" s="81">
        <v>0</v>
      </c>
      <c r="F22" s="81">
        <v>0</v>
      </c>
      <c r="G22" s="81">
        <f t="shared" si="0"/>
        <v>0</v>
      </c>
      <c r="H22" s="81">
        <v>0</v>
      </c>
      <c r="I22" s="81">
        <v>0</v>
      </c>
      <c r="J22" s="81">
        <f t="shared" si="1"/>
        <v>0</v>
      </c>
    </row>
    <row r="23" spans="1:12" ht="12" customHeight="1" x14ac:dyDescent="0.25">
      <c r="A23" s="134"/>
      <c r="B23" s="510" t="s">
        <v>225</v>
      </c>
      <c r="C23" s="511"/>
      <c r="D23" s="512"/>
      <c r="E23" s="81">
        <f>+COG!D82</f>
        <v>5360239.6399999997</v>
      </c>
      <c r="F23" s="81">
        <v>2677808.08</v>
      </c>
      <c r="G23" s="81">
        <f t="shared" si="0"/>
        <v>8038047.7199999997</v>
      </c>
      <c r="H23" s="421">
        <f>+BC!H498+F23</f>
        <v>3997047.75</v>
      </c>
      <c r="I23" s="81">
        <f>+H23</f>
        <v>3997047.75</v>
      </c>
      <c r="J23" s="81">
        <f>+I23-E23</f>
        <v>-1363191.8899999997</v>
      </c>
    </row>
    <row r="24" spans="1:12" ht="12" customHeight="1" x14ac:dyDescent="0.25">
      <c r="A24" s="128"/>
      <c r="B24" s="510" t="s">
        <v>226</v>
      </c>
      <c r="C24" s="511"/>
      <c r="D24" s="512"/>
      <c r="E24" s="81">
        <v>0</v>
      </c>
      <c r="F24" s="81">
        <v>0</v>
      </c>
      <c r="G24" s="81">
        <f t="shared" si="0"/>
        <v>0</v>
      </c>
      <c r="H24" s="81">
        <v>0</v>
      </c>
      <c r="I24" s="81">
        <v>0</v>
      </c>
      <c r="J24" s="81">
        <f t="shared" si="1"/>
        <v>0</v>
      </c>
    </row>
    <row r="25" spans="1:12" ht="12" customHeight="1" x14ac:dyDescent="0.25">
      <c r="A25" s="128"/>
      <c r="B25" s="17"/>
      <c r="C25" s="18"/>
      <c r="D25" s="135"/>
      <c r="E25" s="136"/>
      <c r="F25" s="137"/>
      <c r="G25" s="137"/>
      <c r="H25" s="137"/>
      <c r="I25" s="137"/>
      <c r="J25" s="137"/>
      <c r="L25" s="343"/>
    </row>
    <row r="26" spans="1:12" ht="12" customHeight="1" x14ac:dyDescent="0.25">
      <c r="A26" s="126"/>
      <c r="B26" s="138"/>
      <c r="C26" s="139"/>
      <c r="D26" s="140" t="s">
        <v>227</v>
      </c>
      <c r="E26" s="82">
        <f>SUM(E11+E12+E13+E14+E15+E18+E21+E22+E23+E24)</f>
        <v>5360239.6399999997</v>
      </c>
      <c r="F26" s="82">
        <f>SUM(F11+F12+F13+F14+F15+F18+F21+F22+F23+F24)</f>
        <v>2677808.08</v>
      </c>
      <c r="G26" s="82">
        <f>SUM(G11+G12+G13+G14+G15+G18+G21+G22+G23+G24)</f>
        <v>8038047.7199999997</v>
      </c>
      <c r="H26" s="82">
        <f>SUM(H11+H12+H13+H14+H15+H18+H21+H22+H23+H24)</f>
        <v>3997047.75</v>
      </c>
      <c r="I26" s="82">
        <f>SUM(I11+I12+I13+I14+I15+I18+I21+I22+I23+I24)</f>
        <v>3997047.75</v>
      </c>
      <c r="J26" s="513">
        <f>+J11+J12+J13+J14+J15+J18+J21+J22+J23+J24</f>
        <v>-1363191.8899999997</v>
      </c>
    </row>
    <row r="27" spans="1:12" ht="12" customHeight="1" x14ac:dyDescent="0.25">
      <c r="A27" s="128"/>
      <c r="B27" s="141"/>
      <c r="C27" s="141"/>
      <c r="D27" s="141"/>
      <c r="E27" s="141"/>
      <c r="F27" s="141"/>
      <c r="G27" s="141"/>
      <c r="H27" s="515" t="s">
        <v>395</v>
      </c>
      <c r="I27" s="516"/>
      <c r="J27" s="514"/>
    </row>
    <row r="28" spans="1:12" ht="12" customHeight="1" x14ac:dyDescent="0.25">
      <c r="A28" s="126"/>
      <c r="B28" s="126"/>
      <c r="C28" s="126"/>
      <c r="D28" s="126"/>
      <c r="E28" s="127"/>
      <c r="F28" s="127"/>
      <c r="G28" s="127"/>
      <c r="H28" s="127"/>
      <c r="I28" s="127"/>
      <c r="J28" s="127"/>
    </row>
    <row r="29" spans="1:12" ht="12" customHeight="1" x14ac:dyDescent="0.25">
      <c r="A29" s="126"/>
      <c r="B29" s="509" t="s">
        <v>228</v>
      </c>
      <c r="C29" s="509"/>
      <c r="D29" s="509"/>
      <c r="E29" s="508" t="s">
        <v>208</v>
      </c>
      <c r="F29" s="508"/>
      <c r="G29" s="508"/>
      <c r="H29" s="508"/>
      <c r="I29" s="508"/>
      <c r="J29" s="509" t="s">
        <v>209</v>
      </c>
    </row>
    <row r="30" spans="1:12" ht="22.5" x14ac:dyDescent="0.25">
      <c r="A30" s="126"/>
      <c r="B30" s="509"/>
      <c r="C30" s="509"/>
      <c r="D30" s="509"/>
      <c r="E30" s="88" t="s">
        <v>210</v>
      </c>
      <c r="F30" s="87" t="s">
        <v>211</v>
      </c>
      <c r="G30" s="88" t="s">
        <v>212</v>
      </c>
      <c r="H30" s="88" t="s">
        <v>213</v>
      </c>
      <c r="I30" s="88" t="s">
        <v>214</v>
      </c>
      <c r="J30" s="509"/>
    </row>
    <row r="31" spans="1:12" ht="12" customHeight="1" x14ac:dyDescent="0.25">
      <c r="A31" s="126"/>
      <c r="B31" s="509"/>
      <c r="C31" s="509"/>
      <c r="D31" s="509"/>
      <c r="E31" s="88" t="s">
        <v>215</v>
      </c>
      <c r="F31" s="88" t="s">
        <v>216</v>
      </c>
      <c r="G31" s="88" t="s">
        <v>217</v>
      </c>
      <c r="H31" s="88" t="s">
        <v>218</v>
      </c>
      <c r="I31" s="88" t="s">
        <v>219</v>
      </c>
      <c r="J31" s="88" t="s">
        <v>233</v>
      </c>
    </row>
    <row r="32" spans="1:12" ht="12" customHeight="1" x14ac:dyDescent="0.25">
      <c r="A32" s="128"/>
      <c r="B32" s="129"/>
      <c r="C32" s="130"/>
      <c r="D32" s="131"/>
      <c r="E32" s="133"/>
      <c r="F32" s="133"/>
      <c r="G32" s="133"/>
      <c r="H32" s="133"/>
      <c r="I32" s="133"/>
      <c r="J32" s="133"/>
    </row>
    <row r="33" spans="1:10" ht="12" customHeight="1" x14ac:dyDescent="0.25">
      <c r="A33" s="128"/>
      <c r="B33" s="142" t="s">
        <v>229</v>
      </c>
      <c r="C33" s="143"/>
      <c r="D33" s="144"/>
      <c r="E33" s="82">
        <f t="shared" ref="E33:J33" si="2">+E34+E35+E36+E37+E40+E43+E44</f>
        <v>0</v>
      </c>
      <c r="F33" s="82">
        <f t="shared" si="2"/>
        <v>0</v>
      </c>
      <c r="G33" s="82">
        <f t="shared" si="2"/>
        <v>0</v>
      </c>
      <c r="H33" s="82">
        <f t="shared" si="2"/>
        <v>0</v>
      </c>
      <c r="I33" s="82">
        <f t="shared" si="2"/>
        <v>0</v>
      </c>
      <c r="J33" s="82">
        <f t="shared" si="2"/>
        <v>0</v>
      </c>
    </row>
    <row r="34" spans="1:10" ht="12" customHeight="1" x14ac:dyDescent="0.25">
      <c r="A34" s="128"/>
      <c r="B34" s="16"/>
      <c r="C34" s="511" t="s">
        <v>86</v>
      </c>
      <c r="D34" s="512"/>
      <c r="E34" s="81">
        <v>0</v>
      </c>
      <c r="F34" s="81">
        <v>0</v>
      </c>
      <c r="G34" s="81">
        <f>+E34+F34</f>
        <v>0</v>
      </c>
      <c r="H34" s="81">
        <v>0</v>
      </c>
      <c r="I34" s="81">
        <v>0</v>
      </c>
      <c r="J34" s="81">
        <f>+I34-E34</f>
        <v>0</v>
      </c>
    </row>
    <row r="35" spans="1:10" ht="12" customHeight="1" x14ac:dyDescent="0.25">
      <c r="A35" s="128"/>
      <c r="B35" s="16"/>
      <c r="C35" s="511" t="s">
        <v>90</v>
      </c>
      <c r="D35" s="512"/>
      <c r="E35" s="81">
        <v>0</v>
      </c>
      <c r="F35" s="81">
        <v>0</v>
      </c>
      <c r="G35" s="81">
        <f t="shared" ref="G35:G49" si="3">+E35+F35</f>
        <v>0</v>
      </c>
      <c r="H35" s="81">
        <v>0</v>
      </c>
      <c r="I35" s="81">
        <v>0</v>
      </c>
      <c r="J35" s="81">
        <f t="shared" ref="J35:J52" si="4">+I35-E35</f>
        <v>0</v>
      </c>
    </row>
    <row r="36" spans="1:10" ht="12" customHeight="1" x14ac:dyDescent="0.25">
      <c r="A36" s="128"/>
      <c r="B36" s="16"/>
      <c r="C36" s="511" t="s">
        <v>92</v>
      </c>
      <c r="D36" s="512"/>
      <c r="E36" s="81">
        <v>0</v>
      </c>
      <c r="F36" s="81">
        <v>0</v>
      </c>
      <c r="G36" s="81">
        <f t="shared" si="3"/>
        <v>0</v>
      </c>
      <c r="H36" s="81">
        <v>0</v>
      </c>
      <c r="I36" s="81">
        <v>0</v>
      </c>
      <c r="J36" s="81">
        <f t="shared" si="4"/>
        <v>0</v>
      </c>
    </row>
    <row r="37" spans="1:10" ht="12" customHeight="1" x14ac:dyDescent="0.25">
      <c r="A37" s="128"/>
      <c r="B37" s="16"/>
      <c r="C37" s="511" t="s">
        <v>220</v>
      </c>
      <c r="D37" s="512"/>
      <c r="E37" s="81">
        <f>+E38+E39</f>
        <v>0</v>
      </c>
      <c r="F37" s="81">
        <f>+F38+F39</f>
        <v>0</v>
      </c>
      <c r="G37" s="81">
        <f t="shared" si="3"/>
        <v>0</v>
      </c>
      <c r="H37" s="81">
        <f>+H38+H39</f>
        <v>0</v>
      </c>
      <c r="I37" s="81">
        <f>+I38+I39</f>
        <v>0</v>
      </c>
      <c r="J37" s="81">
        <f t="shared" si="4"/>
        <v>0</v>
      </c>
    </row>
    <row r="38" spans="1:10" ht="12" customHeight="1" x14ac:dyDescent="0.25">
      <c r="A38" s="128"/>
      <c r="B38" s="16"/>
      <c r="C38" s="145"/>
      <c r="D38" s="19" t="s">
        <v>221</v>
      </c>
      <c r="E38" s="81">
        <f>+E16</f>
        <v>0</v>
      </c>
      <c r="F38" s="81">
        <f>+F16</f>
        <v>0</v>
      </c>
      <c r="G38" s="81">
        <f>+G16</f>
        <v>0</v>
      </c>
      <c r="H38" s="81">
        <f>+H16</f>
        <v>0</v>
      </c>
      <c r="I38" s="81">
        <f>+I16</f>
        <v>0</v>
      </c>
      <c r="J38" s="81">
        <f t="shared" si="4"/>
        <v>0</v>
      </c>
    </row>
    <row r="39" spans="1:10" ht="12" customHeight="1" x14ac:dyDescent="0.25">
      <c r="A39" s="128"/>
      <c r="B39" s="16"/>
      <c r="C39" s="145"/>
      <c r="D39" s="19" t="s">
        <v>222</v>
      </c>
      <c r="E39" s="81">
        <v>0</v>
      </c>
      <c r="F39" s="81">
        <v>0</v>
      </c>
      <c r="G39" s="81">
        <f t="shared" si="3"/>
        <v>0</v>
      </c>
      <c r="H39" s="81">
        <v>0</v>
      </c>
      <c r="I39" s="81">
        <v>0</v>
      </c>
      <c r="J39" s="81">
        <f t="shared" si="4"/>
        <v>0</v>
      </c>
    </row>
    <row r="40" spans="1:10" ht="12" customHeight="1" x14ac:dyDescent="0.25">
      <c r="A40" s="128"/>
      <c r="B40" s="16"/>
      <c r="C40" s="511" t="s">
        <v>223</v>
      </c>
      <c r="D40" s="512"/>
      <c r="E40" s="81">
        <f>+E41+E42</f>
        <v>0</v>
      </c>
      <c r="F40" s="81">
        <f>+F41+F42</f>
        <v>0</v>
      </c>
      <c r="G40" s="81">
        <f>+G41+G42</f>
        <v>0</v>
      </c>
      <c r="H40" s="81">
        <f>+H41+H42</f>
        <v>0</v>
      </c>
      <c r="I40" s="81">
        <f>+I41+I42</f>
        <v>0</v>
      </c>
      <c r="J40" s="81">
        <f t="shared" si="4"/>
        <v>0</v>
      </c>
    </row>
    <row r="41" spans="1:10" ht="12" customHeight="1" x14ac:dyDescent="0.25">
      <c r="A41" s="128"/>
      <c r="B41" s="16"/>
      <c r="C41" s="145"/>
      <c r="D41" s="19" t="s">
        <v>221</v>
      </c>
      <c r="E41" s="81">
        <v>0</v>
      </c>
      <c r="F41" s="81">
        <v>0</v>
      </c>
      <c r="G41" s="81">
        <f t="shared" si="3"/>
        <v>0</v>
      </c>
      <c r="H41" s="81">
        <v>0</v>
      </c>
      <c r="I41" s="81">
        <v>0</v>
      </c>
      <c r="J41" s="81">
        <f t="shared" si="4"/>
        <v>0</v>
      </c>
    </row>
    <row r="42" spans="1:10" ht="12" customHeight="1" x14ac:dyDescent="0.25">
      <c r="A42" s="128"/>
      <c r="B42" s="16"/>
      <c r="C42" s="145"/>
      <c r="D42" s="19" t="s">
        <v>222</v>
      </c>
      <c r="E42" s="81">
        <v>0</v>
      </c>
      <c r="F42" s="81">
        <v>0</v>
      </c>
      <c r="G42" s="81">
        <f t="shared" si="3"/>
        <v>0</v>
      </c>
      <c r="H42" s="81">
        <v>0</v>
      </c>
      <c r="I42" s="81">
        <v>0</v>
      </c>
      <c r="J42" s="81">
        <f t="shared" si="4"/>
        <v>0</v>
      </c>
    </row>
    <row r="43" spans="1:10" ht="12" customHeight="1" x14ac:dyDescent="0.25">
      <c r="A43" s="128"/>
      <c r="B43" s="16"/>
      <c r="C43" s="511" t="s">
        <v>103</v>
      </c>
      <c r="D43" s="512"/>
      <c r="E43" s="81">
        <v>0</v>
      </c>
      <c r="F43" s="81">
        <f>+F22</f>
        <v>0</v>
      </c>
      <c r="G43" s="81">
        <f t="shared" si="3"/>
        <v>0</v>
      </c>
      <c r="H43" s="81">
        <v>0</v>
      </c>
      <c r="I43" s="81">
        <f>+G43</f>
        <v>0</v>
      </c>
      <c r="J43" s="81">
        <f t="shared" si="4"/>
        <v>0</v>
      </c>
    </row>
    <row r="44" spans="1:10" ht="12" customHeight="1" x14ac:dyDescent="0.25">
      <c r="A44" s="128"/>
      <c r="B44" s="16"/>
      <c r="C44" s="511" t="s">
        <v>225</v>
      </c>
      <c r="D44" s="512"/>
      <c r="E44" s="81">
        <v>0</v>
      </c>
      <c r="F44" s="81">
        <v>0</v>
      </c>
      <c r="G44" s="81">
        <f>+E44+F44</f>
        <v>0</v>
      </c>
      <c r="H44" s="81">
        <v>0</v>
      </c>
      <c r="I44" s="81">
        <v>0</v>
      </c>
      <c r="J44" s="81">
        <f t="shared" si="4"/>
        <v>0</v>
      </c>
    </row>
    <row r="45" spans="1:10" ht="12" customHeight="1" x14ac:dyDescent="0.25">
      <c r="A45" s="128"/>
      <c r="B45" s="16"/>
      <c r="C45" s="145"/>
      <c r="D45" s="19"/>
      <c r="E45" s="81"/>
      <c r="F45" s="81"/>
      <c r="G45" s="81"/>
      <c r="H45" s="81"/>
      <c r="I45" s="81"/>
      <c r="J45" s="81"/>
    </row>
    <row r="46" spans="1:10" ht="12" customHeight="1" x14ac:dyDescent="0.25">
      <c r="A46" s="128"/>
      <c r="B46" s="142" t="s">
        <v>230</v>
      </c>
      <c r="C46" s="143"/>
      <c r="D46" s="19"/>
      <c r="E46" s="82">
        <f>+E47+E48+E49</f>
        <v>5360239.6399999997</v>
      </c>
      <c r="F46" s="82">
        <f>+F47+F48+F49</f>
        <v>2677808.08</v>
      </c>
      <c r="G46" s="82">
        <f>+G47+G48+G49</f>
        <v>8038047.7199999997</v>
      </c>
      <c r="H46" s="82">
        <f>+H47+H48+H49</f>
        <v>3997047.75</v>
      </c>
      <c r="I46" s="82">
        <f>+I47+I48+I49</f>
        <v>3997047.75</v>
      </c>
      <c r="J46" s="82">
        <f t="shared" si="4"/>
        <v>-1363191.8899999997</v>
      </c>
    </row>
    <row r="47" spans="1:10" ht="12" customHeight="1" x14ac:dyDescent="0.25">
      <c r="A47" s="128"/>
      <c r="B47" s="142"/>
      <c r="C47" s="511" t="s">
        <v>200</v>
      </c>
      <c r="D47" s="512"/>
      <c r="E47" s="81">
        <v>0</v>
      </c>
      <c r="F47" s="81">
        <v>0</v>
      </c>
      <c r="G47" s="81">
        <f t="shared" si="3"/>
        <v>0</v>
      </c>
      <c r="H47" s="81">
        <v>0</v>
      </c>
      <c r="I47" s="81">
        <v>0</v>
      </c>
      <c r="J47" s="81">
        <f t="shared" si="4"/>
        <v>0</v>
      </c>
    </row>
    <row r="48" spans="1:10" ht="12" customHeight="1" x14ac:dyDescent="0.25">
      <c r="A48" s="128"/>
      <c r="B48" s="16"/>
      <c r="C48" s="511" t="s">
        <v>224</v>
      </c>
      <c r="D48" s="512"/>
      <c r="E48" s="81">
        <v>0</v>
      </c>
      <c r="F48" s="81">
        <v>0</v>
      </c>
      <c r="G48" s="81">
        <f t="shared" si="3"/>
        <v>0</v>
      </c>
      <c r="H48" s="81">
        <v>0</v>
      </c>
      <c r="I48" s="81">
        <v>0</v>
      </c>
      <c r="J48" s="81">
        <f t="shared" si="4"/>
        <v>0</v>
      </c>
    </row>
    <row r="49" spans="1:14" ht="12" customHeight="1" x14ac:dyDescent="0.25">
      <c r="A49" s="128"/>
      <c r="B49" s="16"/>
      <c r="C49" s="511" t="s">
        <v>225</v>
      </c>
      <c r="D49" s="512"/>
      <c r="E49" s="81">
        <f>+E23</f>
        <v>5360239.6399999997</v>
      </c>
      <c r="F49" s="81">
        <f>+F23</f>
        <v>2677808.08</v>
      </c>
      <c r="G49" s="81">
        <f t="shared" si="3"/>
        <v>8038047.7199999997</v>
      </c>
      <c r="H49" s="81">
        <f>+H23</f>
        <v>3997047.75</v>
      </c>
      <c r="I49" s="81">
        <f>+I23</f>
        <v>3997047.75</v>
      </c>
      <c r="J49" s="81">
        <f t="shared" si="4"/>
        <v>-1363191.8899999997</v>
      </c>
    </row>
    <row r="50" spans="1:14" s="150" customFormat="1" ht="12" customHeight="1" x14ac:dyDescent="0.25">
      <c r="A50" s="126"/>
      <c r="B50" s="20"/>
      <c r="C50" s="146"/>
      <c r="D50" s="147"/>
      <c r="E50" s="148"/>
      <c r="F50" s="148"/>
      <c r="G50" s="148"/>
      <c r="H50" s="148"/>
      <c r="I50" s="148"/>
      <c r="J50" s="148"/>
      <c r="K50" s="149"/>
      <c r="L50" s="343"/>
      <c r="M50" s="343"/>
      <c r="N50" s="343"/>
    </row>
    <row r="51" spans="1:14" ht="12" customHeight="1" x14ac:dyDescent="0.25">
      <c r="A51" s="128"/>
      <c r="B51" s="142" t="s">
        <v>231</v>
      </c>
      <c r="C51" s="21"/>
      <c r="D51" s="19"/>
      <c r="E51" s="82">
        <f>+E52</f>
        <v>0</v>
      </c>
      <c r="F51" s="82">
        <f>+F52</f>
        <v>0</v>
      </c>
      <c r="G51" s="82">
        <f>+G52</f>
        <v>0</v>
      </c>
      <c r="H51" s="82">
        <f>+H52</f>
        <v>0</v>
      </c>
      <c r="I51" s="82">
        <f>+I52</f>
        <v>0</v>
      </c>
      <c r="J51" s="82">
        <f t="shared" si="4"/>
        <v>0</v>
      </c>
    </row>
    <row r="52" spans="1:14" ht="12" customHeight="1" x14ac:dyDescent="0.25">
      <c r="A52" s="128"/>
      <c r="B52" s="16"/>
      <c r="C52" s="511" t="s">
        <v>226</v>
      </c>
      <c r="D52" s="512"/>
      <c r="E52" s="81">
        <v>0</v>
      </c>
      <c r="F52" s="81">
        <v>0</v>
      </c>
      <c r="G52" s="81">
        <f>+E52+F52</f>
        <v>0</v>
      </c>
      <c r="H52" s="81">
        <v>0</v>
      </c>
      <c r="I52" s="81">
        <v>0</v>
      </c>
      <c r="J52" s="81">
        <f t="shared" si="4"/>
        <v>0</v>
      </c>
    </row>
    <row r="53" spans="1:14" ht="12" customHeight="1" x14ac:dyDescent="0.25">
      <c r="A53" s="128"/>
      <c r="B53" s="17"/>
      <c r="C53" s="18"/>
      <c r="D53" s="135"/>
      <c r="E53" s="151"/>
      <c r="F53" s="151"/>
      <c r="G53" s="151"/>
      <c r="H53" s="151"/>
      <c r="I53" s="151"/>
      <c r="J53" s="151"/>
    </row>
    <row r="54" spans="1:14" ht="12" customHeight="1" x14ac:dyDescent="0.25">
      <c r="A54" s="126"/>
      <c r="B54" s="138"/>
      <c r="C54" s="139"/>
      <c r="D54" s="140" t="s">
        <v>227</v>
      </c>
      <c r="E54" s="82">
        <f>+E34+E35+E36+E37+E40+E43+E44+E46+E51</f>
        <v>5360239.6399999997</v>
      </c>
      <c r="F54" s="82">
        <f>+F34+F35+F36+F37+F40+F43+F44+F46+F51</f>
        <v>2677808.08</v>
      </c>
      <c r="G54" s="82">
        <f>+G34+G35+G36+G37+G40+G43+G44+G46+G51</f>
        <v>8038047.7199999997</v>
      </c>
      <c r="H54" s="82">
        <f>+H34+H35+H36+H37+H40+H43+H44+H46+H51</f>
        <v>3997047.75</v>
      </c>
      <c r="I54" s="82">
        <f>+I34+I35+I36+I37+I40+I43+I44+I46+I51</f>
        <v>3997047.75</v>
      </c>
      <c r="J54" s="513">
        <f>+J33+J46+J51</f>
        <v>-1363191.8899999997</v>
      </c>
    </row>
    <row r="55" spans="1:14" x14ac:dyDescent="0.25">
      <c r="A55" s="128"/>
      <c r="B55" s="141"/>
      <c r="C55" s="141"/>
      <c r="D55" s="141"/>
      <c r="E55" s="152"/>
      <c r="F55" s="152"/>
      <c r="G55" s="152"/>
      <c r="H55" s="518" t="s">
        <v>395</v>
      </c>
      <c r="I55" s="519"/>
      <c r="J55" s="514"/>
    </row>
    <row r="56" spans="1:14" x14ac:dyDescent="0.25">
      <c r="A56" s="128"/>
      <c r="B56" s="517"/>
      <c r="C56" s="517"/>
      <c r="D56" s="517"/>
      <c r="E56" s="517"/>
      <c r="F56" s="517"/>
      <c r="G56" s="517"/>
      <c r="H56" s="517"/>
      <c r="I56" s="517"/>
      <c r="J56" s="517"/>
    </row>
    <row r="57" spans="1:14" x14ac:dyDescent="0.25">
      <c r="B57" s="106" t="s">
        <v>232</v>
      </c>
      <c r="C57" s="106"/>
      <c r="D57" s="106"/>
      <c r="E57" s="106"/>
      <c r="F57" s="106"/>
      <c r="G57" s="106"/>
      <c r="H57" s="106"/>
      <c r="I57" s="106"/>
      <c r="J57" s="106"/>
    </row>
    <row r="58" spans="1:14" x14ac:dyDescent="0.25">
      <c r="B58" s="106"/>
      <c r="C58" s="106"/>
      <c r="D58" s="106"/>
      <c r="E58" s="106"/>
      <c r="F58" s="106"/>
      <c r="G58" s="106"/>
      <c r="H58" s="106"/>
      <c r="I58" s="106"/>
      <c r="J58" s="106"/>
    </row>
    <row r="59" spans="1:14" x14ac:dyDescent="0.25">
      <c r="B59" s="106"/>
      <c r="C59" s="106"/>
      <c r="D59" s="106"/>
      <c r="E59" s="106"/>
      <c r="F59" s="106"/>
      <c r="G59" s="106"/>
      <c r="H59" s="106"/>
      <c r="I59" s="106"/>
      <c r="J59" s="106"/>
      <c r="L59" s="342"/>
    </row>
    <row r="60" spans="1:14" x14ac:dyDescent="0.25">
      <c r="B60" s="106"/>
      <c r="C60" s="106"/>
      <c r="D60" s="106"/>
      <c r="E60" s="106"/>
      <c r="F60" s="106"/>
      <c r="G60" s="106"/>
      <c r="H60" s="106"/>
      <c r="I60" s="106"/>
      <c r="J60" s="106"/>
      <c r="L60" s="342"/>
    </row>
    <row r="61" spans="1:14" x14ac:dyDescent="0.25">
      <c r="B61" s="106"/>
      <c r="C61" s="106"/>
      <c r="D61" s="106"/>
      <c r="E61" s="106"/>
      <c r="F61" s="106"/>
      <c r="G61" s="106"/>
      <c r="H61" s="106"/>
      <c r="I61" s="106"/>
      <c r="J61" s="106"/>
      <c r="L61" s="342"/>
    </row>
    <row r="62" spans="1:14" x14ac:dyDescent="0.25">
      <c r="B62" s="106"/>
      <c r="C62" s="106"/>
      <c r="D62" s="106"/>
      <c r="E62" s="106"/>
      <c r="F62" s="106"/>
      <c r="G62" s="106"/>
      <c r="H62" s="106"/>
      <c r="I62" s="106"/>
      <c r="J62" s="106"/>
      <c r="L62" s="342"/>
    </row>
    <row r="63" spans="1:14" x14ac:dyDescent="0.25">
      <c r="B63" s="106"/>
      <c r="C63" s="106"/>
      <c r="D63" s="106"/>
      <c r="E63" s="106"/>
      <c r="F63" s="106"/>
      <c r="G63" s="106"/>
      <c r="H63" s="106"/>
      <c r="I63" s="106"/>
      <c r="J63" s="106"/>
      <c r="L63" s="342"/>
    </row>
    <row r="64" spans="1:14" s="316" customFormat="1" ht="72" customHeight="1" x14ac:dyDescent="0.25">
      <c r="B64" s="46"/>
      <c r="C64" s="425"/>
      <c r="D64" s="425"/>
      <c r="E64" s="179"/>
      <c r="G64" s="425"/>
      <c r="H64" s="425"/>
      <c r="I64" s="179"/>
      <c r="J64" s="179"/>
    </row>
    <row r="65" spans="2:10" s="316" customFormat="1" ht="14.1" customHeight="1" x14ac:dyDescent="0.25">
      <c r="B65" s="180"/>
      <c r="C65" s="426" t="s">
        <v>403</v>
      </c>
      <c r="D65" s="426"/>
      <c r="E65" s="179"/>
      <c r="F65" s="179"/>
      <c r="G65" s="426" t="s">
        <v>454</v>
      </c>
      <c r="H65" s="426"/>
      <c r="I65" s="181"/>
      <c r="J65" s="179"/>
    </row>
    <row r="66" spans="2:10" s="316" customFormat="1" ht="14.1" customHeight="1" x14ac:dyDescent="0.25">
      <c r="B66" s="182"/>
      <c r="C66" s="422" t="s">
        <v>404</v>
      </c>
      <c r="D66" s="422"/>
      <c r="E66" s="179"/>
      <c r="F66" s="179"/>
      <c r="G66" s="422" t="s">
        <v>455</v>
      </c>
      <c r="H66" s="422"/>
      <c r="I66" s="181"/>
      <c r="J66" s="179"/>
    </row>
    <row r="67" spans="2:10" s="316" customFormat="1" ht="9.9499999999999993" customHeight="1" x14ac:dyDescent="0.25">
      <c r="D67" s="355"/>
    </row>
  </sheetData>
  <mergeCells count="46">
    <mergeCell ref="C64:D64"/>
    <mergeCell ref="G64:H64"/>
    <mergeCell ref="C65:D65"/>
    <mergeCell ref="G65:H65"/>
    <mergeCell ref="C66:D66"/>
    <mergeCell ref="G66:H66"/>
    <mergeCell ref="B56:J56"/>
    <mergeCell ref="C44:D44"/>
    <mergeCell ref="C47:D47"/>
    <mergeCell ref="C48:D48"/>
    <mergeCell ref="C49:D49"/>
    <mergeCell ref="C52:D52"/>
    <mergeCell ref="J54:J55"/>
    <mergeCell ref="H55:I55"/>
    <mergeCell ref="C43:D43"/>
    <mergeCell ref="B23:D23"/>
    <mergeCell ref="B24:D24"/>
    <mergeCell ref="J26:J27"/>
    <mergeCell ref="H27:I27"/>
    <mergeCell ref="B29:D31"/>
    <mergeCell ref="E29:I29"/>
    <mergeCell ref="J29:J30"/>
    <mergeCell ref="C34:D34"/>
    <mergeCell ref="C35:D35"/>
    <mergeCell ref="C36:D36"/>
    <mergeCell ref="C37:D37"/>
    <mergeCell ref="C40:D40"/>
    <mergeCell ref="B22:D22"/>
    <mergeCell ref="B11:D11"/>
    <mergeCell ref="B12:D12"/>
    <mergeCell ref="B13:D13"/>
    <mergeCell ref="B14:D14"/>
    <mergeCell ref="B15:D15"/>
    <mergeCell ref="C16:D16"/>
    <mergeCell ref="B21:D21"/>
    <mergeCell ref="C17:D17"/>
    <mergeCell ref="B18:D18"/>
    <mergeCell ref="C19:D19"/>
    <mergeCell ref="C20:D20"/>
    <mergeCell ref="B2:J2"/>
    <mergeCell ref="B3:J3"/>
    <mergeCell ref="B4:J4"/>
    <mergeCell ref="B5:J5"/>
    <mergeCell ref="B7:D9"/>
    <mergeCell ref="E7:I7"/>
    <mergeCell ref="J7:J8"/>
  </mergeCells>
  <printOptions horizontalCentered="1" verticalCentered="1"/>
  <pageMargins left="0.39370078740157483" right="0.39370078740157483" top="1.1811023622047245" bottom="1.1811023622047245" header="0.31496062992125984" footer="0.31496062992125984"/>
  <pageSetup scale="52" orientation="landscape" r:id="rId1"/>
  <ignoredErrors>
    <ignoredError sqref="E9:F9 H9:I9 E31:F31 H31:I31" numberStoredAsText="1"/>
    <ignoredError sqref="G18 G40 G37:G38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29"/>
  <sheetViews>
    <sheetView tabSelected="1" view="pageBreakPreview" zoomScaleNormal="100" zoomScaleSheetLayoutView="100" workbookViewId="0">
      <selection activeCell="E65" sqref="E65:I77"/>
    </sheetView>
  </sheetViews>
  <sheetFormatPr baseColWidth="10" defaultRowHeight="15" x14ac:dyDescent="0.25"/>
  <cols>
    <col min="1" max="1" width="2.28515625" style="104" customWidth="1"/>
    <col min="2" max="2" width="3.28515625" style="110" customWidth="1"/>
    <col min="3" max="3" width="52.5703125" style="110" customWidth="1"/>
    <col min="4" max="9" width="12.7109375" style="110" customWidth="1"/>
    <col min="10" max="10" width="2.7109375" style="104" customWidth="1"/>
    <col min="11" max="11" width="13.140625" style="337" bestFit="1" customWidth="1"/>
    <col min="12" max="13" width="11.42578125" style="337"/>
    <col min="14" max="16384" width="11.42578125" style="105"/>
  </cols>
  <sheetData>
    <row r="1" spans="2:13" s="104" customFormat="1" x14ac:dyDescent="0.25">
      <c r="B1" s="106"/>
      <c r="C1" s="106"/>
      <c r="D1" s="106"/>
      <c r="E1" s="106"/>
      <c r="F1" s="106"/>
      <c r="G1" s="106"/>
      <c r="H1" s="106"/>
      <c r="I1" s="106"/>
      <c r="K1" s="336"/>
      <c r="L1" s="336"/>
      <c r="M1" s="336"/>
    </row>
    <row r="2" spans="2:13" x14ac:dyDescent="0.25">
      <c r="B2" s="499"/>
      <c r="C2" s="500"/>
      <c r="D2" s="500"/>
      <c r="E2" s="500"/>
      <c r="F2" s="500"/>
      <c r="G2" s="500"/>
      <c r="H2" s="500"/>
      <c r="I2" s="501"/>
    </row>
    <row r="3" spans="2:13" x14ac:dyDescent="0.25">
      <c r="B3" s="502" t="s">
        <v>402</v>
      </c>
      <c r="C3" s="503"/>
      <c r="D3" s="503"/>
      <c r="E3" s="503"/>
      <c r="F3" s="503"/>
      <c r="G3" s="503"/>
      <c r="H3" s="503"/>
      <c r="I3" s="504"/>
    </row>
    <row r="4" spans="2:13" x14ac:dyDescent="0.25">
      <c r="B4" s="502" t="s">
        <v>234</v>
      </c>
      <c r="C4" s="503"/>
      <c r="D4" s="503"/>
      <c r="E4" s="503"/>
      <c r="F4" s="503"/>
      <c r="G4" s="503"/>
      <c r="H4" s="503"/>
      <c r="I4" s="504"/>
    </row>
    <row r="5" spans="2:13" x14ac:dyDescent="0.25">
      <c r="B5" s="502" t="s">
        <v>235</v>
      </c>
      <c r="C5" s="503"/>
      <c r="D5" s="503"/>
      <c r="E5" s="503"/>
      <c r="F5" s="503"/>
      <c r="G5" s="503"/>
      <c r="H5" s="503"/>
      <c r="I5" s="504"/>
    </row>
    <row r="6" spans="2:13" x14ac:dyDescent="0.25">
      <c r="B6" s="505" t="s">
        <v>519</v>
      </c>
      <c r="C6" s="506"/>
      <c r="D6" s="506"/>
      <c r="E6" s="506"/>
      <c r="F6" s="506"/>
      <c r="G6" s="506"/>
      <c r="H6" s="506"/>
      <c r="I6" s="507"/>
    </row>
    <row r="7" spans="2:13" s="104" customFormat="1" x14ac:dyDescent="0.25">
      <c r="B7" s="106"/>
      <c r="C7" s="106"/>
      <c r="D7" s="106"/>
      <c r="E7" s="106"/>
      <c r="F7" s="106"/>
      <c r="G7" s="106"/>
      <c r="H7" s="106"/>
      <c r="I7" s="106"/>
      <c r="K7" s="336"/>
      <c r="L7" s="336"/>
      <c r="M7" s="336"/>
    </row>
    <row r="8" spans="2:13" x14ac:dyDescent="0.25">
      <c r="B8" s="520" t="s">
        <v>76</v>
      </c>
      <c r="C8" s="520"/>
      <c r="D8" s="521" t="s">
        <v>236</v>
      </c>
      <c r="E8" s="521"/>
      <c r="F8" s="521"/>
      <c r="G8" s="521"/>
      <c r="H8" s="521"/>
      <c r="I8" s="521" t="s">
        <v>237</v>
      </c>
    </row>
    <row r="9" spans="2:13" ht="22.5" x14ac:dyDescent="0.25">
      <c r="B9" s="520"/>
      <c r="C9" s="520"/>
      <c r="D9" s="90" t="s">
        <v>238</v>
      </c>
      <c r="E9" s="90" t="s">
        <v>239</v>
      </c>
      <c r="F9" s="90" t="s">
        <v>212</v>
      </c>
      <c r="G9" s="90" t="s">
        <v>213</v>
      </c>
      <c r="H9" s="90" t="s">
        <v>240</v>
      </c>
      <c r="I9" s="521"/>
    </row>
    <row r="10" spans="2:13" x14ac:dyDescent="0.25">
      <c r="B10" s="520"/>
      <c r="C10" s="520"/>
      <c r="D10" s="90">
        <v>1</v>
      </c>
      <c r="E10" s="90">
        <v>2</v>
      </c>
      <c r="F10" s="90" t="s">
        <v>241</v>
      </c>
      <c r="G10" s="90">
        <v>4</v>
      </c>
      <c r="H10" s="90">
        <v>5</v>
      </c>
      <c r="I10" s="90" t="s">
        <v>242</v>
      </c>
    </row>
    <row r="11" spans="2:13" x14ac:dyDescent="0.25">
      <c r="B11" s="22"/>
      <c r="C11" s="92"/>
      <c r="D11" s="23"/>
      <c r="E11" s="23"/>
      <c r="F11" s="23"/>
      <c r="G11" s="23"/>
      <c r="H11" s="23"/>
      <c r="I11" s="23"/>
    </row>
    <row r="12" spans="2:13" x14ac:dyDescent="0.25">
      <c r="B12" s="22"/>
      <c r="C12" s="92" t="s">
        <v>406</v>
      </c>
      <c r="D12" s="298">
        <f>+EAI!E23</f>
        <v>5360239.6399999997</v>
      </c>
      <c r="E12" s="298">
        <f>+EAI!F23</f>
        <v>2677808.08</v>
      </c>
      <c r="F12" s="298">
        <f>+D12+E12</f>
        <v>8038047.7199999997</v>
      </c>
      <c r="G12" s="298">
        <f>+H12</f>
        <v>2414742.39</v>
      </c>
      <c r="H12" s="298">
        <f>+COG!H82</f>
        <v>2414742.39</v>
      </c>
      <c r="I12" s="298">
        <f>+F12-G12</f>
        <v>5623305.3300000001</v>
      </c>
    </row>
    <row r="13" spans="2:13" x14ac:dyDescent="0.25">
      <c r="B13" s="22"/>
      <c r="C13" s="92"/>
      <c r="D13" s="298"/>
      <c r="E13" s="298"/>
      <c r="F13" s="298">
        <f t="shared" ref="F13:F20" si="0">+D13+E13</f>
        <v>0</v>
      </c>
      <c r="G13" s="298"/>
      <c r="H13" s="298"/>
      <c r="I13" s="298">
        <f t="shared" ref="I13:I20" si="1">+F13-G13</f>
        <v>0</v>
      </c>
    </row>
    <row r="14" spans="2:13" x14ac:dyDescent="0.25">
      <c r="B14" s="22"/>
      <c r="C14" s="92"/>
      <c r="D14" s="298"/>
      <c r="E14" s="298"/>
      <c r="F14" s="298">
        <f t="shared" si="0"/>
        <v>0</v>
      </c>
      <c r="G14" s="298"/>
      <c r="H14" s="298"/>
      <c r="I14" s="298">
        <f t="shared" si="1"/>
        <v>0</v>
      </c>
    </row>
    <row r="15" spans="2:13" x14ac:dyDescent="0.25">
      <c r="B15" s="22"/>
      <c r="C15" s="92"/>
      <c r="D15" s="298"/>
      <c r="E15" s="298"/>
      <c r="F15" s="298">
        <f t="shared" si="0"/>
        <v>0</v>
      </c>
      <c r="G15" s="298"/>
      <c r="H15" s="298"/>
      <c r="I15" s="298">
        <f t="shared" si="1"/>
        <v>0</v>
      </c>
    </row>
    <row r="16" spans="2:13" x14ac:dyDescent="0.25">
      <c r="B16" s="22"/>
      <c r="C16" s="92"/>
      <c r="D16" s="298"/>
      <c r="E16" s="298"/>
      <c r="F16" s="298">
        <f t="shared" si="0"/>
        <v>0</v>
      </c>
      <c r="G16" s="298"/>
      <c r="H16" s="298"/>
      <c r="I16" s="298">
        <f t="shared" si="1"/>
        <v>0</v>
      </c>
    </row>
    <row r="17" spans="1:13" x14ac:dyDescent="0.25">
      <c r="B17" s="22"/>
      <c r="C17" s="92"/>
      <c r="D17" s="298"/>
      <c r="E17" s="298"/>
      <c r="F17" s="298">
        <f t="shared" si="0"/>
        <v>0</v>
      </c>
      <c r="G17" s="298"/>
      <c r="H17" s="298"/>
      <c r="I17" s="298">
        <f t="shared" si="1"/>
        <v>0</v>
      </c>
    </row>
    <row r="18" spans="1:13" x14ac:dyDescent="0.25">
      <c r="B18" s="22"/>
      <c r="C18" s="92"/>
      <c r="D18" s="298"/>
      <c r="E18" s="298"/>
      <c r="F18" s="298">
        <f t="shared" si="0"/>
        <v>0</v>
      </c>
      <c r="G18" s="298"/>
      <c r="H18" s="298"/>
      <c r="I18" s="298">
        <f t="shared" si="1"/>
        <v>0</v>
      </c>
    </row>
    <row r="19" spans="1:13" x14ac:dyDescent="0.25">
      <c r="B19" s="22"/>
      <c r="C19" s="92"/>
      <c r="D19" s="298"/>
      <c r="E19" s="298"/>
      <c r="F19" s="298">
        <f t="shared" si="0"/>
        <v>0</v>
      </c>
      <c r="G19" s="298"/>
      <c r="H19" s="298"/>
      <c r="I19" s="298">
        <f t="shared" si="1"/>
        <v>0</v>
      </c>
    </row>
    <row r="20" spans="1:13" x14ac:dyDescent="0.25">
      <c r="B20" s="22"/>
      <c r="C20" s="92"/>
      <c r="D20" s="298"/>
      <c r="E20" s="298"/>
      <c r="F20" s="298">
        <f t="shared" si="0"/>
        <v>0</v>
      </c>
      <c r="G20" s="298"/>
      <c r="H20" s="298"/>
      <c r="I20" s="298">
        <f t="shared" si="1"/>
        <v>0</v>
      </c>
    </row>
    <row r="21" spans="1:13" x14ac:dyDescent="0.25">
      <c r="B21" s="37"/>
      <c r="C21" s="39"/>
      <c r="D21" s="31"/>
      <c r="E21" s="31"/>
      <c r="F21" s="31"/>
      <c r="G21" s="31"/>
      <c r="H21" s="31"/>
      <c r="I21" s="31"/>
    </row>
    <row r="22" spans="1:13" s="109" customFormat="1" x14ac:dyDescent="0.25">
      <c r="A22" s="108"/>
      <c r="B22" s="29"/>
      <c r="C22" s="30" t="s">
        <v>243</v>
      </c>
      <c r="D22" s="344">
        <f>SUM(D12:D20)</f>
        <v>5360239.6399999997</v>
      </c>
      <c r="E22" s="344">
        <f t="shared" ref="E22:H22" si="2">SUM(E12:E20)</f>
        <v>2677808.08</v>
      </c>
      <c r="F22" s="344">
        <f t="shared" si="2"/>
        <v>8038047.7199999997</v>
      </c>
      <c r="G22" s="344">
        <f t="shared" si="2"/>
        <v>2414742.39</v>
      </c>
      <c r="H22" s="344">
        <f t="shared" si="2"/>
        <v>2414742.39</v>
      </c>
      <c r="I22" s="344">
        <f>SUM(I12:I20)</f>
        <v>5623305.3300000001</v>
      </c>
      <c r="J22" s="108"/>
      <c r="K22" s="338"/>
      <c r="L22" s="338"/>
      <c r="M22" s="338"/>
    </row>
    <row r="23" spans="1:13" x14ac:dyDescent="0.25">
      <c r="B23" s="106"/>
      <c r="C23" s="106"/>
      <c r="D23" s="106"/>
      <c r="E23" s="106"/>
      <c r="F23" s="106"/>
      <c r="G23" s="106"/>
      <c r="H23" s="106"/>
      <c r="I23" s="106"/>
    </row>
    <row r="24" spans="1:13" x14ac:dyDescent="0.25">
      <c r="B24" s="106"/>
      <c r="C24" s="106"/>
      <c r="D24" s="106"/>
      <c r="E24" s="106"/>
      <c r="F24" s="106"/>
      <c r="G24" s="106"/>
      <c r="H24" s="106"/>
      <c r="I24" s="106"/>
    </row>
    <row r="25" spans="1:13" s="316" customFormat="1" ht="72" customHeight="1" x14ac:dyDescent="0.25">
      <c r="B25" s="46"/>
      <c r="C25" s="425"/>
      <c r="D25" s="425"/>
      <c r="E25" s="179"/>
      <c r="F25" s="330"/>
      <c r="G25" s="425"/>
      <c r="H25" s="425"/>
      <c r="I25" s="273"/>
      <c r="J25" s="179"/>
    </row>
    <row r="26" spans="1:13" s="316" customFormat="1" ht="14.1" customHeight="1" x14ac:dyDescent="0.25">
      <c r="B26" s="180"/>
      <c r="C26" s="426" t="s">
        <v>403</v>
      </c>
      <c r="D26" s="426"/>
      <c r="E26" s="179"/>
      <c r="F26" s="426" t="s">
        <v>454</v>
      </c>
      <c r="G26" s="426"/>
      <c r="H26" s="426"/>
      <c r="I26" s="426"/>
      <c r="J26" s="179"/>
    </row>
    <row r="27" spans="1:13" s="316" customFormat="1" ht="14.1" customHeight="1" x14ac:dyDescent="0.25">
      <c r="B27" s="182"/>
      <c r="C27" s="422" t="s">
        <v>404</v>
      </c>
      <c r="D27" s="422"/>
      <c r="E27" s="179"/>
      <c r="F27" s="422" t="s">
        <v>455</v>
      </c>
      <c r="G27" s="422"/>
      <c r="H27" s="422"/>
      <c r="I27" s="422"/>
      <c r="J27" s="179"/>
    </row>
    <row r="28" spans="1:13" s="316" customFormat="1" ht="9.9499999999999993" customHeight="1" x14ac:dyDescent="0.25">
      <c r="D28" s="397"/>
    </row>
    <row r="29" spans="1:13" x14ac:dyDescent="0.25">
      <c r="B29" s="106"/>
      <c r="C29" s="106"/>
      <c r="D29" s="106"/>
      <c r="E29" s="106"/>
      <c r="F29" s="106"/>
      <c r="G29" s="106"/>
      <c r="H29" s="106"/>
      <c r="I29" s="106"/>
    </row>
  </sheetData>
  <mergeCells count="14">
    <mergeCell ref="C25:D25"/>
    <mergeCell ref="G25:H25"/>
    <mergeCell ref="C26:D26"/>
    <mergeCell ref="C27:D27"/>
    <mergeCell ref="F27:I27"/>
    <mergeCell ref="F26:I26"/>
    <mergeCell ref="B8:C10"/>
    <mergeCell ref="D8:H8"/>
    <mergeCell ref="I8:I9"/>
    <mergeCell ref="B2:I2"/>
    <mergeCell ref="B3:I3"/>
    <mergeCell ref="B4:I4"/>
    <mergeCell ref="B5:I5"/>
    <mergeCell ref="B6:I6"/>
  </mergeCells>
  <printOptions horizontalCentered="1" verticalCentered="1"/>
  <pageMargins left="0.39370078740157483" right="0.39370078740157483" top="1.1811023622047245" bottom="1.1811023622047245" header="0.31496062992125984" footer="0.31496062992125984"/>
  <pageSetup scale="6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91"/>
  <sheetViews>
    <sheetView tabSelected="1" view="pageBreakPreview" topLeftCell="A79" zoomScale="110" zoomScaleNormal="110" zoomScaleSheetLayoutView="110" workbookViewId="0">
      <selection activeCell="E65" sqref="E65:I77"/>
    </sheetView>
  </sheetViews>
  <sheetFormatPr baseColWidth="10" defaultRowHeight="15" x14ac:dyDescent="0.25"/>
  <cols>
    <col min="1" max="1" width="2.42578125" style="104" customWidth="1"/>
    <col min="2" max="2" width="4.5703125" style="110" customWidth="1"/>
    <col min="3" max="3" width="57.28515625" style="110" customWidth="1"/>
    <col min="4" max="9" width="12.7109375" style="110" customWidth="1"/>
    <col min="10" max="10" width="3.7109375" style="339" customWidth="1"/>
    <col min="11" max="16384" width="11.42578125" style="105"/>
  </cols>
  <sheetData>
    <row r="1" spans="2:10" x14ac:dyDescent="0.25">
      <c r="B1" s="499"/>
      <c r="C1" s="500"/>
      <c r="D1" s="500"/>
      <c r="E1" s="500"/>
      <c r="F1" s="500"/>
      <c r="G1" s="500"/>
      <c r="H1" s="500"/>
      <c r="I1" s="501"/>
      <c r="J1" s="104"/>
    </row>
    <row r="2" spans="2:10" x14ac:dyDescent="0.25">
      <c r="B2" s="502" t="s">
        <v>402</v>
      </c>
      <c r="C2" s="503"/>
      <c r="D2" s="503"/>
      <c r="E2" s="503"/>
      <c r="F2" s="503"/>
      <c r="G2" s="503"/>
      <c r="H2" s="503"/>
      <c r="I2" s="504"/>
      <c r="J2" s="104"/>
    </row>
    <row r="3" spans="2:10" x14ac:dyDescent="0.25">
      <c r="B3" s="502" t="s">
        <v>234</v>
      </c>
      <c r="C3" s="503"/>
      <c r="D3" s="503"/>
      <c r="E3" s="503"/>
      <c r="F3" s="503"/>
      <c r="G3" s="503"/>
      <c r="H3" s="503"/>
      <c r="I3" s="504"/>
      <c r="J3" s="104"/>
    </row>
    <row r="4" spans="2:10" x14ac:dyDescent="0.25">
      <c r="B4" s="502" t="s">
        <v>398</v>
      </c>
      <c r="C4" s="503"/>
      <c r="D4" s="503"/>
      <c r="E4" s="503"/>
      <c r="F4" s="503"/>
      <c r="G4" s="503"/>
      <c r="H4" s="503"/>
      <c r="I4" s="504"/>
      <c r="J4" s="104"/>
    </row>
    <row r="5" spans="2:10" x14ac:dyDescent="0.25">
      <c r="B5" s="505" t="s">
        <v>519</v>
      </c>
      <c r="C5" s="506"/>
      <c r="D5" s="506"/>
      <c r="E5" s="506"/>
      <c r="F5" s="506"/>
      <c r="G5" s="506"/>
      <c r="H5" s="506"/>
      <c r="I5" s="507"/>
      <c r="J5" s="104"/>
    </row>
    <row r="6" spans="2:10" s="104" customFormat="1" ht="6.75" customHeight="1" x14ac:dyDescent="0.25">
      <c r="B6" s="106"/>
      <c r="C6" s="106"/>
      <c r="D6" s="106"/>
      <c r="E6" s="106"/>
      <c r="F6" s="106"/>
      <c r="G6" s="106"/>
      <c r="H6" s="106"/>
      <c r="I6" s="106"/>
    </row>
    <row r="7" spans="2:10" x14ac:dyDescent="0.25">
      <c r="B7" s="520" t="s">
        <v>76</v>
      </c>
      <c r="C7" s="520"/>
      <c r="D7" s="521" t="s">
        <v>236</v>
      </c>
      <c r="E7" s="521"/>
      <c r="F7" s="521"/>
      <c r="G7" s="521"/>
      <c r="H7" s="521"/>
      <c r="I7" s="521" t="s">
        <v>237</v>
      </c>
      <c r="J7" s="104"/>
    </row>
    <row r="8" spans="2:10" ht="22.5" x14ac:dyDescent="0.25">
      <c r="B8" s="520"/>
      <c r="C8" s="520"/>
      <c r="D8" s="90" t="s">
        <v>238</v>
      </c>
      <c r="E8" s="90" t="s">
        <v>239</v>
      </c>
      <c r="F8" s="90" t="s">
        <v>212</v>
      </c>
      <c r="G8" s="90" t="s">
        <v>213</v>
      </c>
      <c r="H8" s="90" t="s">
        <v>240</v>
      </c>
      <c r="I8" s="521"/>
      <c r="J8" s="104"/>
    </row>
    <row r="9" spans="2:10" ht="11.25" customHeight="1" x14ac:dyDescent="0.25">
      <c r="B9" s="520"/>
      <c r="C9" s="520"/>
      <c r="D9" s="90">
        <v>1</v>
      </c>
      <c r="E9" s="90">
        <v>2</v>
      </c>
      <c r="F9" s="90" t="s">
        <v>241</v>
      </c>
      <c r="G9" s="90">
        <v>4</v>
      </c>
      <c r="H9" s="90">
        <v>5</v>
      </c>
      <c r="I9" s="90" t="s">
        <v>242</v>
      </c>
      <c r="J9" s="104"/>
    </row>
    <row r="10" spans="2:10" x14ac:dyDescent="0.25">
      <c r="B10" s="522" t="s">
        <v>181</v>
      </c>
      <c r="C10" s="523"/>
      <c r="D10" s="301">
        <f>SUM(D11:D17)</f>
        <v>4612302.63</v>
      </c>
      <c r="E10" s="301">
        <f>SUM(E11:E17)</f>
        <v>1745.25</v>
      </c>
      <c r="F10" s="301">
        <f>+D10+E10</f>
        <v>4614047.88</v>
      </c>
      <c r="G10" s="301">
        <f>SUM(G11:G17)</f>
        <v>1063864.83</v>
      </c>
      <c r="H10" s="301">
        <f>SUM(H11:H17)</f>
        <v>1063864.83</v>
      </c>
      <c r="I10" s="301">
        <f>+F10-G10</f>
        <v>3550183.05</v>
      </c>
      <c r="J10" s="104"/>
    </row>
    <row r="11" spans="2:10" x14ac:dyDescent="0.25">
      <c r="B11" s="32">
        <v>1100</v>
      </c>
      <c r="C11" s="33" t="s">
        <v>249</v>
      </c>
      <c r="D11" s="298">
        <v>2270412.0099999998</v>
      </c>
      <c r="E11" s="298">
        <v>1665.17</v>
      </c>
      <c r="F11" s="298">
        <f>+D11+E11</f>
        <v>2272077.1799999997</v>
      </c>
      <c r="G11" s="298">
        <f>+H11</f>
        <v>567602.99</v>
      </c>
      <c r="H11" s="298">
        <f>+BC!G529</f>
        <v>567602.99</v>
      </c>
      <c r="I11" s="298">
        <f t="shared" ref="I11:I74" si="0">+F11-G11</f>
        <v>1704474.1899999997</v>
      </c>
      <c r="J11" s="104"/>
    </row>
    <row r="12" spans="2:10" x14ac:dyDescent="0.25">
      <c r="B12" s="32">
        <v>1200</v>
      </c>
      <c r="C12" s="33" t="s">
        <v>250</v>
      </c>
      <c r="D12" s="298">
        <v>0</v>
      </c>
      <c r="E12" s="298">
        <v>0</v>
      </c>
      <c r="F12" s="298">
        <f t="shared" ref="F12" si="1">+D12+E12</f>
        <v>0</v>
      </c>
      <c r="G12" s="298">
        <v>0</v>
      </c>
      <c r="H12" s="298">
        <f>+BC!G535</f>
        <v>0</v>
      </c>
      <c r="I12" s="298">
        <f t="shared" ref="I12" si="2">+F12-G12</f>
        <v>0</v>
      </c>
      <c r="J12" s="104"/>
    </row>
    <row r="13" spans="2:10" x14ac:dyDescent="0.25">
      <c r="B13" s="32">
        <v>1300</v>
      </c>
      <c r="C13" s="33" t="s">
        <v>251</v>
      </c>
      <c r="D13" s="298">
        <v>1287401.99</v>
      </c>
      <c r="E13" s="298">
        <v>80.08</v>
      </c>
      <c r="F13" s="298">
        <f t="shared" ref="F13:F74" si="3">+D13+E13</f>
        <v>1287482.07</v>
      </c>
      <c r="G13" s="298">
        <f>+H13</f>
        <v>227250</v>
      </c>
      <c r="H13" s="298">
        <f>+BC!G543</f>
        <v>227250</v>
      </c>
      <c r="I13" s="298">
        <f t="shared" si="0"/>
        <v>1060232.07</v>
      </c>
      <c r="J13" s="104"/>
    </row>
    <row r="14" spans="2:10" x14ac:dyDescent="0.25">
      <c r="B14" s="32">
        <v>1400</v>
      </c>
      <c r="C14" s="33" t="s">
        <v>252</v>
      </c>
      <c r="D14" s="298">
        <v>885460.63</v>
      </c>
      <c r="E14" s="298">
        <v>0</v>
      </c>
      <c r="F14" s="298">
        <f t="shared" si="3"/>
        <v>885460.63</v>
      </c>
      <c r="G14" s="298">
        <f>+H14</f>
        <v>241729.84</v>
      </c>
      <c r="H14" s="298">
        <f>+BC!G568</f>
        <v>241729.84</v>
      </c>
      <c r="I14" s="298">
        <f t="shared" si="0"/>
        <v>643730.79</v>
      </c>
      <c r="J14" s="104"/>
    </row>
    <row r="15" spans="2:10" x14ac:dyDescent="0.25">
      <c r="B15" s="32">
        <v>1500</v>
      </c>
      <c r="C15" s="33" t="s">
        <v>253</v>
      </c>
      <c r="D15" s="298">
        <v>146928</v>
      </c>
      <c r="E15" s="298">
        <v>0</v>
      </c>
      <c r="F15" s="298">
        <f t="shared" si="3"/>
        <v>146928</v>
      </c>
      <c r="G15" s="298">
        <f>+H15</f>
        <v>27282</v>
      </c>
      <c r="H15" s="298">
        <f>+BC!G579</f>
        <v>27282</v>
      </c>
      <c r="I15" s="298">
        <f t="shared" si="0"/>
        <v>119646</v>
      </c>
      <c r="J15" s="104"/>
    </row>
    <row r="16" spans="2:10" x14ac:dyDescent="0.25">
      <c r="B16" s="32">
        <v>1600</v>
      </c>
      <c r="C16" s="33" t="s">
        <v>254</v>
      </c>
      <c r="D16" s="298">
        <v>0</v>
      </c>
      <c r="E16" s="298">
        <v>0</v>
      </c>
      <c r="F16" s="298">
        <f t="shared" si="3"/>
        <v>0</v>
      </c>
      <c r="G16" s="298">
        <v>0</v>
      </c>
      <c r="H16" s="298">
        <f>+BC!G597</f>
        <v>0</v>
      </c>
      <c r="I16" s="298">
        <f t="shared" si="0"/>
        <v>0</v>
      </c>
      <c r="J16" s="104"/>
    </row>
    <row r="17" spans="2:10" x14ac:dyDescent="0.25">
      <c r="B17" s="32">
        <v>1700</v>
      </c>
      <c r="C17" s="33" t="s">
        <v>255</v>
      </c>
      <c r="D17" s="298">
        <v>22100</v>
      </c>
      <c r="E17" s="298">
        <v>0</v>
      </c>
      <c r="F17" s="298">
        <f t="shared" si="3"/>
        <v>22100</v>
      </c>
      <c r="G17" s="298">
        <v>0</v>
      </c>
      <c r="H17" s="298">
        <f>+BC!G599</f>
        <v>0</v>
      </c>
      <c r="I17" s="298">
        <f t="shared" si="0"/>
        <v>22100</v>
      </c>
      <c r="J17" s="104"/>
    </row>
    <row r="18" spans="2:10" x14ac:dyDescent="0.25">
      <c r="B18" s="522" t="s">
        <v>89</v>
      </c>
      <c r="C18" s="523"/>
      <c r="D18" s="301">
        <f>SUM(D19:D27)</f>
        <v>163600</v>
      </c>
      <c r="E18" s="301">
        <f>SUM(E19:E27)</f>
        <v>11500.55</v>
      </c>
      <c r="F18" s="301">
        <f t="shared" si="3"/>
        <v>175100.55</v>
      </c>
      <c r="G18" s="301">
        <f>SUM(G19:G27)</f>
        <v>44371.33</v>
      </c>
      <c r="H18" s="301">
        <f>SUM(H19:H27)</f>
        <v>44371.33</v>
      </c>
      <c r="I18" s="301">
        <f t="shared" si="0"/>
        <v>130729.21999999999</v>
      </c>
      <c r="J18" s="104"/>
    </row>
    <row r="19" spans="2:10" x14ac:dyDescent="0.25">
      <c r="B19" s="32">
        <v>2100</v>
      </c>
      <c r="C19" s="33" t="s">
        <v>256</v>
      </c>
      <c r="D19" s="298">
        <v>59400</v>
      </c>
      <c r="E19" s="298">
        <v>1500</v>
      </c>
      <c r="F19" s="298">
        <f t="shared" si="3"/>
        <v>60900</v>
      </c>
      <c r="G19" s="298">
        <f>+H19</f>
        <v>20137.57</v>
      </c>
      <c r="H19" s="298">
        <f>+BC!G612</f>
        <v>20137.57</v>
      </c>
      <c r="I19" s="298">
        <f t="shared" si="0"/>
        <v>40762.43</v>
      </c>
      <c r="J19" s="104"/>
    </row>
    <row r="20" spans="2:10" x14ac:dyDescent="0.25">
      <c r="B20" s="32">
        <v>2200</v>
      </c>
      <c r="C20" s="33" t="s">
        <v>257</v>
      </c>
      <c r="D20" s="298">
        <v>35000</v>
      </c>
      <c r="E20" s="298">
        <v>0</v>
      </c>
      <c r="F20" s="298">
        <f t="shared" si="3"/>
        <v>35000</v>
      </c>
      <c r="G20" s="298">
        <f>+H20</f>
        <v>4526.66</v>
      </c>
      <c r="H20" s="298">
        <f>+BC!G629</f>
        <v>4526.66</v>
      </c>
      <c r="I20" s="298">
        <f t="shared" si="0"/>
        <v>30473.34</v>
      </c>
      <c r="J20" s="104"/>
    </row>
    <row r="21" spans="2:10" x14ac:dyDescent="0.25">
      <c r="B21" s="32">
        <v>2300</v>
      </c>
      <c r="C21" s="33" t="s">
        <v>258</v>
      </c>
      <c r="D21" s="298">
        <v>0</v>
      </c>
      <c r="E21" s="298">
        <v>0</v>
      </c>
      <c r="F21" s="298">
        <f t="shared" si="3"/>
        <v>0</v>
      </c>
      <c r="G21" s="298">
        <v>0</v>
      </c>
      <c r="H21" s="298">
        <v>0</v>
      </c>
      <c r="I21" s="298">
        <f t="shared" si="0"/>
        <v>0</v>
      </c>
      <c r="J21" s="104"/>
    </row>
    <row r="22" spans="2:10" x14ac:dyDescent="0.25">
      <c r="B22" s="32">
        <v>2400</v>
      </c>
      <c r="C22" s="33" t="s">
        <v>259</v>
      </c>
      <c r="D22" s="298">
        <v>0</v>
      </c>
      <c r="E22" s="298">
        <v>0</v>
      </c>
      <c r="F22" s="298">
        <f t="shared" si="3"/>
        <v>0</v>
      </c>
      <c r="G22" s="298">
        <v>0</v>
      </c>
      <c r="H22" s="298">
        <v>0</v>
      </c>
      <c r="I22" s="298">
        <f t="shared" si="0"/>
        <v>0</v>
      </c>
      <c r="J22" s="104"/>
    </row>
    <row r="23" spans="2:10" x14ac:dyDescent="0.25">
      <c r="B23" s="32">
        <v>2500</v>
      </c>
      <c r="C23" s="33" t="s">
        <v>260</v>
      </c>
      <c r="D23" s="298">
        <v>0</v>
      </c>
      <c r="E23" s="298">
        <v>0</v>
      </c>
      <c r="F23" s="298">
        <f t="shared" si="3"/>
        <v>0</v>
      </c>
      <c r="G23" s="298">
        <v>0</v>
      </c>
      <c r="H23" s="298">
        <v>0</v>
      </c>
      <c r="I23" s="298">
        <f t="shared" si="0"/>
        <v>0</v>
      </c>
      <c r="J23" s="104"/>
    </row>
    <row r="24" spans="2:10" x14ac:dyDescent="0.25">
      <c r="B24" s="32">
        <v>2600</v>
      </c>
      <c r="C24" s="33" t="s">
        <v>261</v>
      </c>
      <c r="D24" s="298">
        <v>60000</v>
      </c>
      <c r="E24" s="298">
        <v>10000.549999999999</v>
      </c>
      <c r="F24" s="298">
        <f t="shared" si="3"/>
        <v>70000.55</v>
      </c>
      <c r="G24" s="298">
        <f>+H24</f>
        <v>17570.2</v>
      </c>
      <c r="H24" s="298">
        <f>+BC!G638</f>
        <v>17570.2</v>
      </c>
      <c r="I24" s="298">
        <f t="shared" si="0"/>
        <v>52430.350000000006</v>
      </c>
      <c r="J24" s="104"/>
    </row>
    <row r="25" spans="2:10" x14ac:dyDescent="0.25">
      <c r="B25" s="32">
        <v>2700</v>
      </c>
      <c r="C25" s="33" t="s">
        <v>262</v>
      </c>
      <c r="D25" s="298">
        <v>0</v>
      </c>
      <c r="E25" s="298">
        <v>0</v>
      </c>
      <c r="F25" s="298">
        <f t="shared" si="3"/>
        <v>0</v>
      </c>
      <c r="G25" s="298">
        <v>0</v>
      </c>
      <c r="H25" s="298">
        <v>0</v>
      </c>
      <c r="I25" s="298">
        <f t="shared" si="0"/>
        <v>0</v>
      </c>
      <c r="J25" s="104"/>
    </row>
    <row r="26" spans="2:10" x14ac:dyDescent="0.25">
      <c r="B26" s="32">
        <v>2800</v>
      </c>
      <c r="C26" s="33" t="s">
        <v>263</v>
      </c>
      <c r="D26" s="298">
        <v>0</v>
      </c>
      <c r="E26" s="298">
        <v>0</v>
      </c>
      <c r="F26" s="298">
        <f t="shared" si="3"/>
        <v>0</v>
      </c>
      <c r="G26" s="298">
        <v>0</v>
      </c>
      <c r="H26" s="298">
        <v>0</v>
      </c>
      <c r="I26" s="298">
        <f t="shared" si="0"/>
        <v>0</v>
      </c>
      <c r="J26" s="104"/>
    </row>
    <row r="27" spans="2:10" x14ac:dyDescent="0.25">
      <c r="B27" s="32">
        <v>2900</v>
      </c>
      <c r="C27" s="33" t="s">
        <v>264</v>
      </c>
      <c r="D27" s="298">
        <v>9200</v>
      </c>
      <c r="E27" s="298">
        <v>0</v>
      </c>
      <c r="F27" s="298">
        <f t="shared" si="3"/>
        <v>9200</v>
      </c>
      <c r="G27" s="298">
        <f>+H27</f>
        <v>2136.9</v>
      </c>
      <c r="H27" s="298">
        <f>+BC!G653</f>
        <v>2136.9</v>
      </c>
      <c r="I27" s="298">
        <f t="shared" si="0"/>
        <v>7063.1</v>
      </c>
      <c r="J27" s="104"/>
    </row>
    <row r="28" spans="2:10" x14ac:dyDescent="0.25">
      <c r="B28" s="522" t="s">
        <v>91</v>
      </c>
      <c r="C28" s="523"/>
      <c r="D28" s="301">
        <f>SUM(D29:D37)</f>
        <v>559337.01</v>
      </c>
      <c r="E28" s="301">
        <f>SUM(E29:E37)</f>
        <v>2074561.28</v>
      </c>
      <c r="F28" s="301">
        <f t="shared" si="3"/>
        <v>2633898.29</v>
      </c>
      <c r="G28" s="301">
        <f>SUM(G29:G37)</f>
        <v>1182506.23</v>
      </c>
      <c r="H28" s="301">
        <f>SUM(H29:H37)</f>
        <v>1182506.23</v>
      </c>
      <c r="I28" s="301">
        <f t="shared" si="0"/>
        <v>1451392.06</v>
      </c>
      <c r="J28" s="104"/>
    </row>
    <row r="29" spans="2:10" x14ac:dyDescent="0.25">
      <c r="B29" s="32">
        <v>3100</v>
      </c>
      <c r="C29" s="33" t="s">
        <v>265</v>
      </c>
      <c r="D29" s="298">
        <v>140759.99</v>
      </c>
      <c r="E29" s="298">
        <v>8163.21</v>
      </c>
      <c r="F29" s="298">
        <f t="shared" si="3"/>
        <v>148923.19999999998</v>
      </c>
      <c r="G29" s="298">
        <f>+H29</f>
        <v>17203.580000000002</v>
      </c>
      <c r="H29" s="298">
        <f>+BC!G671</f>
        <v>17203.580000000002</v>
      </c>
      <c r="I29" s="298">
        <f t="shared" si="0"/>
        <v>131719.62</v>
      </c>
      <c r="J29" s="104"/>
    </row>
    <row r="30" spans="2:10" x14ac:dyDescent="0.25">
      <c r="B30" s="32">
        <v>3200</v>
      </c>
      <c r="C30" s="33" t="s">
        <v>266</v>
      </c>
      <c r="D30" s="298">
        <v>17400</v>
      </c>
      <c r="E30" s="298">
        <v>0</v>
      </c>
      <c r="F30" s="298">
        <f t="shared" si="3"/>
        <v>17400</v>
      </c>
      <c r="G30" s="298">
        <f>+H30</f>
        <v>2900</v>
      </c>
      <c r="H30" s="298">
        <f>+BC!G689</f>
        <v>2900</v>
      </c>
      <c r="I30" s="298">
        <f t="shared" si="0"/>
        <v>14500</v>
      </c>
      <c r="J30" s="104"/>
    </row>
    <row r="31" spans="2:10" x14ac:dyDescent="0.25">
      <c r="B31" s="32">
        <v>3300</v>
      </c>
      <c r="C31" s="33" t="s">
        <v>267</v>
      </c>
      <c r="D31" s="298">
        <v>123192</v>
      </c>
      <c r="E31" s="298">
        <v>15930</v>
      </c>
      <c r="F31" s="298">
        <f t="shared" si="3"/>
        <v>139122</v>
      </c>
      <c r="G31" s="298">
        <f>+H31</f>
        <v>26680</v>
      </c>
      <c r="H31" s="298">
        <f>+BC!G715</f>
        <v>26680</v>
      </c>
      <c r="I31" s="298">
        <f t="shared" si="0"/>
        <v>112442</v>
      </c>
      <c r="J31" s="104"/>
    </row>
    <row r="32" spans="2:10" x14ac:dyDescent="0.25">
      <c r="B32" s="32">
        <v>3400</v>
      </c>
      <c r="C32" s="33" t="s">
        <v>268</v>
      </c>
      <c r="D32" s="298">
        <v>108800.02</v>
      </c>
      <c r="E32" s="298">
        <v>0</v>
      </c>
      <c r="F32" s="298">
        <f t="shared" si="3"/>
        <v>108800.02</v>
      </c>
      <c r="G32" s="298">
        <f>+H32</f>
        <v>6898.67</v>
      </c>
      <c r="H32" s="298">
        <f>+BC!G742</f>
        <v>6898.67</v>
      </c>
      <c r="I32" s="298">
        <f>+F32-G32</f>
        <v>101901.35</v>
      </c>
      <c r="J32" s="104"/>
    </row>
    <row r="33" spans="2:10" x14ac:dyDescent="0.25">
      <c r="B33" s="32">
        <v>3500</v>
      </c>
      <c r="C33" s="33" t="s">
        <v>269</v>
      </c>
      <c r="D33" s="298">
        <v>4500</v>
      </c>
      <c r="E33" s="298">
        <v>0</v>
      </c>
      <c r="F33" s="298">
        <f t="shared" si="3"/>
        <v>4500</v>
      </c>
      <c r="G33" s="298">
        <f>+H33</f>
        <v>5588.56</v>
      </c>
      <c r="H33" s="298">
        <f>+BC!G757</f>
        <v>5588.56</v>
      </c>
      <c r="I33" s="298">
        <f t="shared" si="0"/>
        <v>-1088.5600000000004</v>
      </c>
      <c r="J33" s="104"/>
    </row>
    <row r="34" spans="2:10" x14ac:dyDescent="0.25">
      <c r="B34" s="32">
        <v>3600</v>
      </c>
      <c r="C34" s="33" t="s">
        <v>270</v>
      </c>
      <c r="D34" s="298">
        <v>20676</v>
      </c>
      <c r="E34" s="298">
        <v>0</v>
      </c>
      <c r="F34" s="298">
        <f t="shared" si="3"/>
        <v>20676</v>
      </c>
      <c r="G34" s="298">
        <v>0</v>
      </c>
      <c r="H34" s="298">
        <v>0</v>
      </c>
      <c r="I34" s="298">
        <f t="shared" si="0"/>
        <v>20676</v>
      </c>
      <c r="J34" s="104"/>
    </row>
    <row r="35" spans="2:10" x14ac:dyDescent="0.25">
      <c r="B35" s="32">
        <v>3700</v>
      </c>
      <c r="C35" s="33" t="s">
        <v>271</v>
      </c>
      <c r="D35" s="298">
        <v>80000</v>
      </c>
      <c r="E35" s="298">
        <v>19969.34</v>
      </c>
      <c r="F35" s="298">
        <f t="shared" si="3"/>
        <v>99969.34</v>
      </c>
      <c r="G35" s="298">
        <f>+H35</f>
        <v>43989.15</v>
      </c>
      <c r="H35" s="298">
        <f>+BC!G797</f>
        <v>43989.15</v>
      </c>
      <c r="I35" s="298">
        <f t="shared" si="0"/>
        <v>55980.189999999995</v>
      </c>
      <c r="J35" s="104"/>
    </row>
    <row r="36" spans="2:10" x14ac:dyDescent="0.25">
      <c r="B36" s="32">
        <v>3800</v>
      </c>
      <c r="C36" s="33" t="s">
        <v>272</v>
      </c>
      <c r="D36" s="298">
        <v>30018</v>
      </c>
      <c r="E36" s="298">
        <v>1996998.73</v>
      </c>
      <c r="F36" s="298">
        <f t="shared" si="3"/>
        <v>2027016.73</v>
      </c>
      <c r="G36" s="298">
        <f>+H36</f>
        <v>1046973.27</v>
      </c>
      <c r="H36" s="298">
        <f>+BC!G816</f>
        <v>1046973.27</v>
      </c>
      <c r="I36" s="298">
        <f t="shared" si="0"/>
        <v>980043.46</v>
      </c>
      <c r="J36" s="104"/>
    </row>
    <row r="37" spans="2:10" x14ac:dyDescent="0.25">
      <c r="B37" s="32">
        <v>3900</v>
      </c>
      <c r="C37" s="33" t="s">
        <v>273</v>
      </c>
      <c r="D37" s="298">
        <v>33991</v>
      </c>
      <c r="E37" s="298">
        <v>33500</v>
      </c>
      <c r="F37" s="298">
        <f t="shared" si="3"/>
        <v>67491</v>
      </c>
      <c r="G37" s="298">
        <f>+H37</f>
        <v>32273</v>
      </c>
      <c r="H37" s="298">
        <f>+BC!G831</f>
        <v>32273</v>
      </c>
      <c r="I37" s="298">
        <f t="shared" si="0"/>
        <v>35218</v>
      </c>
      <c r="J37" s="104"/>
    </row>
    <row r="38" spans="2:10" x14ac:dyDescent="0.25">
      <c r="B38" s="522" t="s">
        <v>225</v>
      </c>
      <c r="C38" s="523"/>
      <c r="D38" s="301">
        <f>SUM(D39:D47)</f>
        <v>25000</v>
      </c>
      <c r="E38" s="301">
        <f>SUM(E39:E47)</f>
        <v>590001</v>
      </c>
      <c r="F38" s="301">
        <f t="shared" si="3"/>
        <v>615001</v>
      </c>
      <c r="G38" s="301">
        <f>SUM(G39:G47)</f>
        <v>124000</v>
      </c>
      <c r="H38" s="301">
        <f>SUM(H39:H47)</f>
        <v>124000</v>
      </c>
      <c r="I38" s="301">
        <f t="shared" si="0"/>
        <v>491001</v>
      </c>
      <c r="J38" s="104"/>
    </row>
    <row r="39" spans="2:10" x14ac:dyDescent="0.25">
      <c r="B39" s="32"/>
      <c r="C39" s="33" t="s">
        <v>95</v>
      </c>
      <c r="D39" s="298">
        <v>0</v>
      </c>
      <c r="E39" s="298">
        <v>0</v>
      </c>
      <c r="F39" s="298">
        <f t="shared" si="3"/>
        <v>0</v>
      </c>
      <c r="G39" s="298">
        <v>0</v>
      </c>
      <c r="H39" s="298">
        <v>0</v>
      </c>
      <c r="I39" s="298">
        <f t="shared" si="0"/>
        <v>0</v>
      </c>
      <c r="J39" s="104"/>
    </row>
    <row r="40" spans="2:10" x14ac:dyDescent="0.25">
      <c r="B40" s="32"/>
      <c r="C40" s="33" t="s">
        <v>97</v>
      </c>
      <c r="D40" s="298">
        <v>0</v>
      </c>
      <c r="E40" s="298">
        <v>0</v>
      </c>
      <c r="F40" s="298">
        <f t="shared" si="3"/>
        <v>0</v>
      </c>
      <c r="G40" s="298">
        <v>0</v>
      </c>
      <c r="H40" s="298">
        <v>0</v>
      </c>
      <c r="I40" s="298">
        <f t="shared" si="0"/>
        <v>0</v>
      </c>
      <c r="J40" s="104"/>
    </row>
    <row r="41" spans="2:10" x14ac:dyDescent="0.25">
      <c r="B41" s="32"/>
      <c r="C41" s="33" t="s">
        <v>99</v>
      </c>
      <c r="D41" s="298">
        <v>0</v>
      </c>
      <c r="E41" s="298">
        <v>0</v>
      </c>
      <c r="F41" s="298">
        <f t="shared" si="3"/>
        <v>0</v>
      </c>
      <c r="G41" s="298">
        <v>0</v>
      </c>
      <c r="H41" s="298">
        <v>0</v>
      </c>
      <c r="I41" s="298">
        <f t="shared" si="0"/>
        <v>0</v>
      </c>
      <c r="J41" s="104"/>
    </row>
    <row r="42" spans="2:10" x14ac:dyDescent="0.25">
      <c r="B42" s="32">
        <v>4200</v>
      </c>
      <c r="C42" s="33" t="s">
        <v>100</v>
      </c>
      <c r="D42" s="298">
        <v>25000</v>
      </c>
      <c r="E42" s="298">
        <v>590001</v>
      </c>
      <c r="F42" s="298">
        <f t="shared" si="3"/>
        <v>615001</v>
      </c>
      <c r="G42" s="298">
        <f>+H42</f>
        <v>124000</v>
      </c>
      <c r="H42" s="298">
        <f>+BC!G869</f>
        <v>124000</v>
      </c>
      <c r="I42" s="298">
        <f t="shared" si="0"/>
        <v>491001</v>
      </c>
      <c r="J42" s="104"/>
    </row>
    <row r="43" spans="2:10" x14ac:dyDescent="0.25">
      <c r="B43" s="32"/>
      <c r="C43" s="33" t="s">
        <v>102</v>
      </c>
      <c r="D43" s="298">
        <v>0</v>
      </c>
      <c r="E43" s="298">
        <v>0</v>
      </c>
      <c r="F43" s="298">
        <f t="shared" si="3"/>
        <v>0</v>
      </c>
      <c r="G43" s="298">
        <v>0</v>
      </c>
      <c r="H43" s="298">
        <v>0</v>
      </c>
      <c r="I43" s="298">
        <f t="shared" si="0"/>
        <v>0</v>
      </c>
      <c r="J43" s="104"/>
    </row>
    <row r="44" spans="2:10" x14ac:dyDescent="0.25">
      <c r="B44" s="32"/>
      <c r="C44" s="33" t="s">
        <v>274</v>
      </c>
      <c r="D44" s="298">
        <v>0</v>
      </c>
      <c r="E44" s="298">
        <v>0</v>
      </c>
      <c r="F44" s="298">
        <f t="shared" si="3"/>
        <v>0</v>
      </c>
      <c r="G44" s="298">
        <v>0</v>
      </c>
      <c r="H44" s="298">
        <v>0</v>
      </c>
      <c r="I44" s="298">
        <f t="shared" si="0"/>
        <v>0</v>
      </c>
      <c r="J44" s="104"/>
    </row>
    <row r="45" spans="2:10" x14ac:dyDescent="0.25">
      <c r="B45" s="32"/>
      <c r="C45" s="33" t="s">
        <v>105</v>
      </c>
      <c r="D45" s="298">
        <v>0</v>
      </c>
      <c r="E45" s="298">
        <v>0</v>
      </c>
      <c r="F45" s="298">
        <f t="shared" si="3"/>
        <v>0</v>
      </c>
      <c r="G45" s="298">
        <v>0</v>
      </c>
      <c r="H45" s="298">
        <v>0</v>
      </c>
      <c r="I45" s="298">
        <f t="shared" si="0"/>
        <v>0</v>
      </c>
      <c r="J45" s="104"/>
    </row>
    <row r="46" spans="2:10" x14ac:dyDescent="0.25">
      <c r="B46" s="32"/>
      <c r="C46" s="33" t="s">
        <v>106</v>
      </c>
      <c r="D46" s="298">
        <v>0</v>
      </c>
      <c r="E46" s="298">
        <v>0</v>
      </c>
      <c r="F46" s="298">
        <f t="shared" si="3"/>
        <v>0</v>
      </c>
      <c r="G46" s="298">
        <v>0</v>
      </c>
      <c r="H46" s="298">
        <v>0</v>
      </c>
      <c r="I46" s="298">
        <f t="shared" si="0"/>
        <v>0</v>
      </c>
      <c r="J46" s="104"/>
    </row>
    <row r="47" spans="2:10" x14ac:dyDescent="0.25">
      <c r="B47" s="32"/>
      <c r="C47" s="33" t="s">
        <v>108</v>
      </c>
      <c r="D47" s="298">
        <v>0</v>
      </c>
      <c r="E47" s="298">
        <v>0</v>
      </c>
      <c r="F47" s="298">
        <f t="shared" si="3"/>
        <v>0</v>
      </c>
      <c r="G47" s="298">
        <v>0</v>
      </c>
      <c r="H47" s="298">
        <v>0</v>
      </c>
      <c r="I47" s="298">
        <f t="shared" si="0"/>
        <v>0</v>
      </c>
      <c r="J47" s="104"/>
    </row>
    <row r="48" spans="2:10" x14ac:dyDescent="0.25">
      <c r="B48" s="522" t="s">
        <v>275</v>
      </c>
      <c r="C48" s="523"/>
      <c r="D48" s="301">
        <f>SUM(D49:D57)</f>
        <v>0</v>
      </c>
      <c r="E48" s="301">
        <f>SUM(E49:E57)</f>
        <v>0</v>
      </c>
      <c r="F48" s="301">
        <f t="shared" si="3"/>
        <v>0</v>
      </c>
      <c r="G48" s="301">
        <f>SUM(G49:G57)</f>
        <v>0</v>
      </c>
      <c r="H48" s="301">
        <f>SUM(H49:H57)</f>
        <v>0</v>
      </c>
      <c r="I48" s="301">
        <f t="shared" si="0"/>
        <v>0</v>
      </c>
      <c r="J48" s="104"/>
    </row>
    <row r="49" spans="2:10" x14ac:dyDescent="0.25">
      <c r="B49" s="32"/>
      <c r="C49" s="33" t="s">
        <v>276</v>
      </c>
      <c r="D49" s="298">
        <v>0</v>
      </c>
      <c r="E49" s="298">
        <v>0</v>
      </c>
      <c r="F49" s="298">
        <f t="shared" si="3"/>
        <v>0</v>
      </c>
      <c r="G49" s="298">
        <v>0</v>
      </c>
      <c r="H49" s="298">
        <v>0</v>
      </c>
      <c r="I49" s="298">
        <f t="shared" si="0"/>
        <v>0</v>
      </c>
      <c r="J49" s="104"/>
    </row>
    <row r="50" spans="2:10" x14ac:dyDescent="0.25">
      <c r="B50" s="32"/>
      <c r="C50" s="33" t="s">
        <v>277</v>
      </c>
      <c r="D50" s="298">
        <v>0</v>
      </c>
      <c r="E50" s="298">
        <v>0</v>
      </c>
      <c r="F50" s="298">
        <f t="shared" si="3"/>
        <v>0</v>
      </c>
      <c r="G50" s="298">
        <v>0</v>
      </c>
      <c r="H50" s="298">
        <v>0</v>
      </c>
      <c r="I50" s="298">
        <f t="shared" si="0"/>
        <v>0</v>
      </c>
      <c r="J50" s="104"/>
    </row>
    <row r="51" spans="2:10" x14ac:dyDescent="0.25">
      <c r="B51" s="32"/>
      <c r="C51" s="33" t="s">
        <v>278</v>
      </c>
      <c r="D51" s="298">
        <v>0</v>
      </c>
      <c r="E51" s="298">
        <v>0</v>
      </c>
      <c r="F51" s="298">
        <f t="shared" si="3"/>
        <v>0</v>
      </c>
      <c r="G51" s="298">
        <v>0</v>
      </c>
      <c r="H51" s="298">
        <v>0</v>
      </c>
      <c r="I51" s="298">
        <f t="shared" si="0"/>
        <v>0</v>
      </c>
      <c r="J51" s="104"/>
    </row>
    <row r="52" spans="2:10" x14ac:dyDescent="0.25">
      <c r="B52" s="32"/>
      <c r="C52" s="33" t="s">
        <v>279</v>
      </c>
      <c r="D52" s="298">
        <v>0</v>
      </c>
      <c r="E52" s="298">
        <v>0</v>
      </c>
      <c r="F52" s="298">
        <f t="shared" si="3"/>
        <v>0</v>
      </c>
      <c r="G52" s="298">
        <v>0</v>
      </c>
      <c r="H52" s="298">
        <v>0</v>
      </c>
      <c r="I52" s="298">
        <f t="shared" si="0"/>
        <v>0</v>
      </c>
      <c r="J52" s="104"/>
    </row>
    <row r="53" spans="2:10" x14ac:dyDescent="0.25">
      <c r="B53" s="32"/>
      <c r="C53" s="33" t="s">
        <v>280</v>
      </c>
      <c r="D53" s="298">
        <v>0</v>
      </c>
      <c r="E53" s="298">
        <v>0</v>
      </c>
      <c r="F53" s="298">
        <f t="shared" si="3"/>
        <v>0</v>
      </c>
      <c r="G53" s="298">
        <v>0</v>
      </c>
      <c r="H53" s="298">
        <v>0</v>
      </c>
      <c r="I53" s="298">
        <f t="shared" si="0"/>
        <v>0</v>
      </c>
      <c r="J53" s="104"/>
    </row>
    <row r="54" spans="2:10" x14ac:dyDescent="0.25">
      <c r="B54" s="32"/>
      <c r="C54" s="33" t="s">
        <v>281</v>
      </c>
      <c r="D54" s="298">
        <v>0</v>
      </c>
      <c r="E54" s="298">
        <v>0</v>
      </c>
      <c r="F54" s="298">
        <f t="shared" si="3"/>
        <v>0</v>
      </c>
      <c r="G54" s="298">
        <v>0</v>
      </c>
      <c r="H54" s="298">
        <v>0</v>
      </c>
      <c r="I54" s="298">
        <f t="shared" si="0"/>
        <v>0</v>
      </c>
      <c r="J54" s="104"/>
    </row>
    <row r="55" spans="2:10" x14ac:dyDescent="0.25">
      <c r="B55" s="32"/>
      <c r="C55" s="33" t="s">
        <v>282</v>
      </c>
      <c r="D55" s="298">
        <v>0</v>
      </c>
      <c r="E55" s="298">
        <v>0</v>
      </c>
      <c r="F55" s="298">
        <f t="shared" si="3"/>
        <v>0</v>
      </c>
      <c r="G55" s="298">
        <v>0</v>
      </c>
      <c r="H55" s="298">
        <v>0</v>
      </c>
      <c r="I55" s="298">
        <f t="shared" si="0"/>
        <v>0</v>
      </c>
      <c r="J55" s="104"/>
    </row>
    <row r="56" spans="2:10" x14ac:dyDescent="0.25">
      <c r="B56" s="32"/>
      <c r="C56" s="33" t="s">
        <v>283</v>
      </c>
      <c r="D56" s="298">
        <v>0</v>
      </c>
      <c r="E56" s="298">
        <v>0</v>
      </c>
      <c r="F56" s="298">
        <f t="shared" si="3"/>
        <v>0</v>
      </c>
      <c r="G56" s="298">
        <v>0</v>
      </c>
      <c r="H56" s="298">
        <v>0</v>
      </c>
      <c r="I56" s="298">
        <f t="shared" si="0"/>
        <v>0</v>
      </c>
      <c r="J56" s="104"/>
    </row>
    <row r="57" spans="2:10" x14ac:dyDescent="0.25">
      <c r="B57" s="32"/>
      <c r="C57" s="33" t="s">
        <v>37</v>
      </c>
      <c r="D57" s="298">
        <v>0</v>
      </c>
      <c r="E57" s="298">
        <v>0</v>
      </c>
      <c r="F57" s="298">
        <f t="shared" si="3"/>
        <v>0</v>
      </c>
      <c r="G57" s="298">
        <v>0</v>
      </c>
      <c r="H57" s="298">
        <v>0</v>
      </c>
      <c r="I57" s="298">
        <f t="shared" si="0"/>
        <v>0</v>
      </c>
      <c r="J57" s="104"/>
    </row>
    <row r="58" spans="2:10" x14ac:dyDescent="0.25">
      <c r="B58" s="522" t="s">
        <v>129</v>
      </c>
      <c r="C58" s="523"/>
      <c r="D58" s="301">
        <f>SUM(D59:D61)</f>
        <v>0</v>
      </c>
      <c r="E58" s="301">
        <f>SUM(E59:E61)</f>
        <v>0</v>
      </c>
      <c r="F58" s="301">
        <f t="shared" si="3"/>
        <v>0</v>
      </c>
      <c r="G58" s="301">
        <f>SUM(G59:G61)</f>
        <v>0</v>
      </c>
      <c r="H58" s="301">
        <f>SUM(H59:H61)</f>
        <v>0</v>
      </c>
      <c r="I58" s="301">
        <f t="shared" si="0"/>
        <v>0</v>
      </c>
      <c r="J58" s="104"/>
    </row>
    <row r="59" spans="2:10" x14ac:dyDescent="0.25">
      <c r="B59" s="32"/>
      <c r="C59" s="33" t="s">
        <v>284</v>
      </c>
      <c r="D59" s="298">
        <v>0</v>
      </c>
      <c r="E59" s="298">
        <v>0</v>
      </c>
      <c r="F59" s="298">
        <f t="shared" si="3"/>
        <v>0</v>
      </c>
      <c r="G59" s="298">
        <v>0</v>
      </c>
      <c r="H59" s="298">
        <v>0</v>
      </c>
      <c r="I59" s="298">
        <f t="shared" si="0"/>
        <v>0</v>
      </c>
      <c r="J59" s="104"/>
    </row>
    <row r="60" spans="2:10" x14ac:dyDescent="0.25">
      <c r="B60" s="32"/>
      <c r="C60" s="33" t="s">
        <v>285</v>
      </c>
      <c r="D60" s="298">
        <v>0</v>
      </c>
      <c r="E60" s="298">
        <v>0</v>
      </c>
      <c r="F60" s="298">
        <f t="shared" si="3"/>
        <v>0</v>
      </c>
      <c r="G60" s="298">
        <v>0</v>
      </c>
      <c r="H60" s="298">
        <v>0</v>
      </c>
      <c r="I60" s="298">
        <f t="shared" si="0"/>
        <v>0</v>
      </c>
      <c r="J60" s="104"/>
    </row>
    <row r="61" spans="2:10" x14ac:dyDescent="0.25">
      <c r="B61" s="32"/>
      <c r="C61" s="33" t="s">
        <v>286</v>
      </c>
      <c r="D61" s="298">
        <v>0</v>
      </c>
      <c r="E61" s="298">
        <v>0</v>
      </c>
      <c r="F61" s="298">
        <f t="shared" si="3"/>
        <v>0</v>
      </c>
      <c r="G61" s="298">
        <v>0</v>
      </c>
      <c r="H61" s="298">
        <v>0</v>
      </c>
      <c r="I61" s="298">
        <f t="shared" si="0"/>
        <v>0</v>
      </c>
      <c r="J61" s="104"/>
    </row>
    <row r="62" spans="2:10" x14ac:dyDescent="0.25">
      <c r="B62" s="522" t="s">
        <v>287</v>
      </c>
      <c r="C62" s="523"/>
      <c r="D62" s="301">
        <f>SUM(D63:D69)</f>
        <v>0</v>
      </c>
      <c r="E62" s="301">
        <f>SUM(E63:E69)</f>
        <v>0</v>
      </c>
      <c r="F62" s="301">
        <f t="shared" si="3"/>
        <v>0</v>
      </c>
      <c r="G62" s="301">
        <f>SUM(G63:G69)</f>
        <v>0</v>
      </c>
      <c r="H62" s="301">
        <f>SUM(H63:H69)</f>
        <v>0</v>
      </c>
      <c r="I62" s="301">
        <f t="shared" si="0"/>
        <v>0</v>
      </c>
      <c r="J62" s="104"/>
    </row>
    <row r="63" spans="2:10" x14ac:dyDescent="0.25">
      <c r="B63" s="32"/>
      <c r="C63" s="33" t="s">
        <v>288</v>
      </c>
      <c r="D63" s="298">
        <v>0</v>
      </c>
      <c r="E63" s="298">
        <v>0</v>
      </c>
      <c r="F63" s="298">
        <f t="shared" si="3"/>
        <v>0</v>
      </c>
      <c r="G63" s="298">
        <v>0</v>
      </c>
      <c r="H63" s="298">
        <v>0</v>
      </c>
      <c r="I63" s="298">
        <f t="shared" si="0"/>
        <v>0</v>
      </c>
      <c r="J63" s="104"/>
    </row>
    <row r="64" spans="2:10" x14ac:dyDescent="0.25">
      <c r="B64" s="32"/>
      <c r="C64" s="33" t="s">
        <v>289</v>
      </c>
      <c r="D64" s="298">
        <v>0</v>
      </c>
      <c r="E64" s="298">
        <v>0</v>
      </c>
      <c r="F64" s="298">
        <f t="shared" si="3"/>
        <v>0</v>
      </c>
      <c r="G64" s="298">
        <v>0</v>
      </c>
      <c r="H64" s="298">
        <v>0</v>
      </c>
      <c r="I64" s="298">
        <f t="shared" si="0"/>
        <v>0</v>
      </c>
      <c r="J64" s="104"/>
    </row>
    <row r="65" spans="2:10" x14ac:dyDescent="0.25">
      <c r="B65" s="32"/>
      <c r="C65" s="33" t="s">
        <v>290</v>
      </c>
      <c r="D65" s="298">
        <v>0</v>
      </c>
      <c r="E65" s="298">
        <v>0</v>
      </c>
      <c r="F65" s="298">
        <f t="shared" si="3"/>
        <v>0</v>
      </c>
      <c r="G65" s="298">
        <v>0</v>
      </c>
      <c r="H65" s="298">
        <v>0</v>
      </c>
      <c r="I65" s="298">
        <f t="shared" si="0"/>
        <v>0</v>
      </c>
      <c r="J65" s="104"/>
    </row>
    <row r="66" spans="2:10" x14ac:dyDescent="0.25">
      <c r="B66" s="32"/>
      <c r="C66" s="33" t="s">
        <v>291</v>
      </c>
      <c r="D66" s="298">
        <v>0</v>
      </c>
      <c r="E66" s="298">
        <v>0</v>
      </c>
      <c r="F66" s="298">
        <f t="shared" si="3"/>
        <v>0</v>
      </c>
      <c r="G66" s="298">
        <v>0</v>
      </c>
      <c r="H66" s="298">
        <v>0</v>
      </c>
      <c r="I66" s="298">
        <f t="shared" si="0"/>
        <v>0</v>
      </c>
      <c r="J66" s="104"/>
    </row>
    <row r="67" spans="2:10" x14ac:dyDescent="0.25">
      <c r="B67" s="32"/>
      <c r="C67" s="33" t="s">
        <v>292</v>
      </c>
      <c r="D67" s="298">
        <v>0</v>
      </c>
      <c r="E67" s="298">
        <v>0</v>
      </c>
      <c r="F67" s="298">
        <f t="shared" si="3"/>
        <v>0</v>
      </c>
      <c r="G67" s="298">
        <v>0</v>
      </c>
      <c r="H67" s="298">
        <v>0</v>
      </c>
      <c r="I67" s="298">
        <f t="shared" si="0"/>
        <v>0</v>
      </c>
      <c r="J67" s="104"/>
    </row>
    <row r="68" spans="2:10" x14ac:dyDescent="0.25">
      <c r="B68" s="32"/>
      <c r="C68" s="33" t="s">
        <v>293</v>
      </c>
      <c r="D68" s="298">
        <v>0</v>
      </c>
      <c r="E68" s="298">
        <v>0</v>
      </c>
      <c r="F68" s="298">
        <f t="shared" si="3"/>
        <v>0</v>
      </c>
      <c r="G68" s="298">
        <v>0</v>
      </c>
      <c r="H68" s="298">
        <v>0</v>
      </c>
      <c r="I68" s="298">
        <f t="shared" si="0"/>
        <v>0</v>
      </c>
      <c r="J68" s="104"/>
    </row>
    <row r="69" spans="2:10" x14ac:dyDescent="0.25">
      <c r="B69" s="32"/>
      <c r="C69" s="33" t="s">
        <v>294</v>
      </c>
      <c r="D69" s="298">
        <v>0</v>
      </c>
      <c r="E69" s="298">
        <v>0</v>
      </c>
      <c r="F69" s="298">
        <f t="shared" si="3"/>
        <v>0</v>
      </c>
      <c r="G69" s="298">
        <v>0</v>
      </c>
      <c r="H69" s="298">
        <v>0</v>
      </c>
      <c r="I69" s="298">
        <f t="shared" si="0"/>
        <v>0</v>
      </c>
      <c r="J69" s="104"/>
    </row>
    <row r="70" spans="2:10" x14ac:dyDescent="0.25">
      <c r="B70" s="510" t="s">
        <v>103</v>
      </c>
      <c r="C70" s="511"/>
      <c r="D70" s="301">
        <f>SUM(D71:D73)</f>
        <v>0</v>
      </c>
      <c r="E70" s="301">
        <f>SUM(E71:E73)</f>
        <v>0</v>
      </c>
      <c r="F70" s="301">
        <f t="shared" si="3"/>
        <v>0</v>
      </c>
      <c r="G70" s="301">
        <f>SUM(G71:G73)</f>
        <v>0</v>
      </c>
      <c r="H70" s="301">
        <f>SUM(H71:H73)</f>
        <v>0</v>
      </c>
      <c r="I70" s="301">
        <f t="shared" si="0"/>
        <v>0</v>
      </c>
      <c r="J70" s="104"/>
    </row>
    <row r="71" spans="2:10" x14ac:dyDescent="0.25">
      <c r="B71" s="32"/>
      <c r="C71" s="33" t="s">
        <v>112</v>
      </c>
      <c r="D71" s="298">
        <v>0</v>
      </c>
      <c r="E71" s="298">
        <v>0</v>
      </c>
      <c r="F71" s="298">
        <f t="shared" si="3"/>
        <v>0</v>
      </c>
      <c r="G71" s="298">
        <v>0</v>
      </c>
      <c r="H71" s="298">
        <v>0</v>
      </c>
      <c r="I71" s="298">
        <f t="shared" si="0"/>
        <v>0</v>
      </c>
      <c r="J71" s="104"/>
    </row>
    <row r="72" spans="2:10" x14ac:dyDescent="0.25">
      <c r="B72" s="32"/>
      <c r="C72" s="33" t="s">
        <v>50</v>
      </c>
      <c r="D72" s="298">
        <v>0</v>
      </c>
      <c r="E72" s="298">
        <v>0</v>
      </c>
      <c r="F72" s="298">
        <f t="shared" si="3"/>
        <v>0</v>
      </c>
      <c r="G72" s="298">
        <v>0</v>
      </c>
      <c r="H72" s="298">
        <v>0</v>
      </c>
      <c r="I72" s="298">
        <f t="shared" si="0"/>
        <v>0</v>
      </c>
      <c r="J72" s="104"/>
    </row>
    <row r="73" spans="2:10" x14ac:dyDescent="0.25">
      <c r="B73" s="32">
        <v>5300</v>
      </c>
      <c r="C73" s="33" t="s">
        <v>115</v>
      </c>
      <c r="D73" s="298">
        <v>0</v>
      </c>
      <c r="E73" s="298">
        <v>0</v>
      </c>
      <c r="F73" s="298">
        <f t="shared" si="3"/>
        <v>0</v>
      </c>
      <c r="G73" s="298">
        <v>0</v>
      </c>
      <c r="H73" s="298">
        <v>0</v>
      </c>
      <c r="I73" s="298">
        <f t="shared" si="0"/>
        <v>0</v>
      </c>
      <c r="J73" s="104"/>
    </row>
    <row r="74" spans="2:10" x14ac:dyDescent="0.25">
      <c r="B74" s="522" t="s">
        <v>295</v>
      </c>
      <c r="C74" s="523"/>
      <c r="D74" s="301">
        <f>SUM(D75:D81)</f>
        <v>0</v>
      </c>
      <c r="E74" s="301">
        <f>SUM(E75:E81)</f>
        <v>0</v>
      </c>
      <c r="F74" s="301">
        <f t="shared" si="3"/>
        <v>0</v>
      </c>
      <c r="G74" s="301">
        <f>SUM(G75:G81)</f>
        <v>0</v>
      </c>
      <c r="H74" s="301">
        <f>SUM(H75:H81)</f>
        <v>0</v>
      </c>
      <c r="I74" s="301">
        <f t="shared" si="0"/>
        <v>0</v>
      </c>
      <c r="J74" s="104"/>
    </row>
    <row r="75" spans="2:10" x14ac:dyDescent="0.25">
      <c r="B75" s="32"/>
      <c r="C75" s="33" t="s">
        <v>296</v>
      </c>
      <c r="D75" s="298">
        <v>0</v>
      </c>
      <c r="E75" s="298">
        <v>0</v>
      </c>
      <c r="F75" s="298">
        <f t="shared" ref="F75:F81" si="4">+D75+E75</f>
        <v>0</v>
      </c>
      <c r="G75" s="298">
        <v>0</v>
      </c>
      <c r="H75" s="298">
        <v>0</v>
      </c>
      <c r="I75" s="298">
        <f t="shared" ref="I75:I80" si="5">+F75-G75</f>
        <v>0</v>
      </c>
      <c r="J75" s="104"/>
    </row>
    <row r="76" spans="2:10" x14ac:dyDescent="0.25">
      <c r="B76" s="32"/>
      <c r="C76" s="33" t="s">
        <v>118</v>
      </c>
      <c r="D76" s="298">
        <v>0</v>
      </c>
      <c r="E76" s="298">
        <v>0</v>
      </c>
      <c r="F76" s="298">
        <f t="shared" si="4"/>
        <v>0</v>
      </c>
      <c r="G76" s="298">
        <v>0</v>
      </c>
      <c r="H76" s="298">
        <v>0</v>
      </c>
      <c r="I76" s="298">
        <f t="shared" si="5"/>
        <v>0</v>
      </c>
      <c r="J76" s="104"/>
    </row>
    <row r="77" spans="2:10" x14ac:dyDescent="0.25">
      <c r="B77" s="32"/>
      <c r="C77" s="33" t="s">
        <v>119</v>
      </c>
      <c r="D77" s="298">
        <v>0</v>
      </c>
      <c r="E77" s="298">
        <v>0</v>
      </c>
      <c r="F77" s="298">
        <f t="shared" si="4"/>
        <v>0</v>
      </c>
      <c r="G77" s="298">
        <v>0</v>
      </c>
      <c r="H77" s="298">
        <v>0</v>
      </c>
      <c r="I77" s="298">
        <f t="shared" si="5"/>
        <v>0</v>
      </c>
      <c r="J77" s="104"/>
    </row>
    <row r="78" spans="2:10" x14ac:dyDescent="0.25">
      <c r="B78" s="32"/>
      <c r="C78" s="33" t="s">
        <v>120</v>
      </c>
      <c r="D78" s="298">
        <v>0</v>
      </c>
      <c r="E78" s="298">
        <v>0</v>
      </c>
      <c r="F78" s="298">
        <f t="shared" si="4"/>
        <v>0</v>
      </c>
      <c r="G78" s="298">
        <v>0</v>
      </c>
      <c r="H78" s="298">
        <v>0</v>
      </c>
      <c r="I78" s="298">
        <f t="shared" si="5"/>
        <v>0</v>
      </c>
      <c r="J78" s="104"/>
    </row>
    <row r="79" spans="2:10" x14ac:dyDescent="0.25">
      <c r="B79" s="32"/>
      <c r="C79" s="33" t="s">
        <v>121</v>
      </c>
      <c r="D79" s="298">
        <v>0</v>
      </c>
      <c r="E79" s="298">
        <v>0</v>
      </c>
      <c r="F79" s="298">
        <f t="shared" si="4"/>
        <v>0</v>
      </c>
      <c r="G79" s="298">
        <v>0</v>
      </c>
      <c r="H79" s="298">
        <v>0</v>
      </c>
      <c r="I79" s="298">
        <f t="shared" si="5"/>
        <v>0</v>
      </c>
      <c r="J79" s="104"/>
    </row>
    <row r="80" spans="2:10" x14ac:dyDescent="0.25">
      <c r="B80" s="32"/>
      <c r="C80" s="33" t="s">
        <v>122</v>
      </c>
      <c r="D80" s="298">
        <v>0</v>
      </c>
      <c r="E80" s="298">
        <v>0</v>
      </c>
      <c r="F80" s="298">
        <f t="shared" si="4"/>
        <v>0</v>
      </c>
      <c r="G80" s="298">
        <v>0</v>
      </c>
      <c r="H80" s="298">
        <v>0</v>
      </c>
      <c r="I80" s="298">
        <f t="shared" si="5"/>
        <v>0</v>
      </c>
      <c r="J80" s="104"/>
    </row>
    <row r="81" spans="1:12" x14ac:dyDescent="0.25">
      <c r="B81" s="32"/>
      <c r="C81" s="33" t="s">
        <v>297</v>
      </c>
      <c r="D81" s="298">
        <v>0</v>
      </c>
      <c r="E81" s="298">
        <v>0</v>
      </c>
      <c r="F81" s="298">
        <f t="shared" si="4"/>
        <v>0</v>
      </c>
      <c r="G81" s="298">
        <v>0</v>
      </c>
      <c r="H81" s="298">
        <v>0</v>
      </c>
      <c r="I81" s="298">
        <f>+F81-G81</f>
        <v>0</v>
      </c>
      <c r="J81" s="104"/>
    </row>
    <row r="82" spans="1:12" s="109" customFormat="1" x14ac:dyDescent="0.25">
      <c r="A82" s="108"/>
      <c r="B82" s="34"/>
      <c r="C82" s="35" t="s">
        <v>243</v>
      </c>
      <c r="D82" s="302">
        <f>+D10+D18+D28+D38+D48+D58+D62+D70+D74</f>
        <v>5360239.6399999997</v>
      </c>
      <c r="E82" s="302">
        <f t="shared" ref="E82:H82" si="6">+E10+E18+E28+E38+E48+E58+E62+E70+E74</f>
        <v>2677808.08</v>
      </c>
      <c r="F82" s="302">
        <f>+F10+F18+F28+F38+F48+F58+F62+F70+F74-1</f>
        <v>8038046.7199999997</v>
      </c>
      <c r="G82" s="302">
        <f>+G10+G18+G28+G38+G48+G58+G62+G70+G74-1</f>
        <v>2414741.39</v>
      </c>
      <c r="H82" s="302">
        <f t="shared" si="6"/>
        <v>2414742.39</v>
      </c>
      <c r="I82" s="302">
        <f>+I10+I18+I28+I38+I48+I58+I62+I70+I74</f>
        <v>5623305.3300000001</v>
      </c>
      <c r="J82" s="108"/>
    </row>
    <row r="83" spans="1:12" x14ac:dyDescent="0.25">
      <c r="B83" s="106"/>
      <c r="C83" s="106"/>
      <c r="D83" s="106"/>
      <c r="E83" s="106"/>
      <c r="F83" s="106"/>
      <c r="G83" s="106"/>
      <c r="H83" s="106"/>
      <c r="I83" s="106"/>
      <c r="J83" s="104"/>
    </row>
    <row r="84" spans="1:12" x14ac:dyDescent="0.25">
      <c r="D84" s="124"/>
      <c r="E84" s="124"/>
      <c r="F84" s="124"/>
      <c r="G84" s="124"/>
      <c r="H84" s="420"/>
      <c r="I84" s="124"/>
    </row>
    <row r="86" spans="1:12" x14ac:dyDescent="0.25">
      <c r="D86" s="334"/>
      <c r="G86" s="335"/>
      <c r="H86" s="335"/>
      <c r="I86" s="334"/>
    </row>
    <row r="87" spans="1:12" s="316" customFormat="1" ht="72" customHeight="1" x14ac:dyDescent="0.25">
      <c r="B87" s="46"/>
      <c r="C87" s="382"/>
      <c r="D87" s="382"/>
      <c r="F87" s="179"/>
      <c r="G87" s="330"/>
      <c r="H87" s="425"/>
      <c r="I87" s="425"/>
      <c r="J87" s="273"/>
      <c r="K87" s="179"/>
    </row>
    <row r="88" spans="1:12" s="316" customFormat="1" ht="14.1" customHeight="1" x14ac:dyDescent="0.25">
      <c r="B88" s="180"/>
      <c r="C88" s="383" t="s">
        <v>403</v>
      </c>
      <c r="D88" s="383"/>
      <c r="F88" s="179"/>
      <c r="G88" s="426" t="s">
        <v>454</v>
      </c>
      <c r="H88" s="426"/>
      <c r="I88" s="426"/>
      <c r="J88" s="426"/>
      <c r="K88" s="179"/>
    </row>
    <row r="89" spans="1:12" s="316" customFormat="1" ht="14.1" customHeight="1" x14ac:dyDescent="0.25">
      <c r="B89" s="182"/>
      <c r="C89" s="381" t="s">
        <v>404</v>
      </c>
      <c r="D89" s="381"/>
      <c r="F89" s="179"/>
      <c r="G89" s="422" t="s">
        <v>455</v>
      </c>
      <c r="H89" s="422"/>
      <c r="I89" s="422"/>
      <c r="J89" s="422"/>
      <c r="K89" s="179"/>
    </row>
    <row r="90" spans="1:12" x14ac:dyDescent="0.25">
      <c r="C90" s="316"/>
      <c r="D90" s="316"/>
      <c r="E90" s="384"/>
      <c r="F90" s="316"/>
      <c r="G90" s="316"/>
      <c r="H90" s="316"/>
      <c r="I90" s="316"/>
      <c r="J90" s="316"/>
      <c r="K90" s="316"/>
      <c r="L90" s="316"/>
    </row>
    <row r="91" spans="1:12" x14ac:dyDescent="0.25">
      <c r="J91" s="110"/>
      <c r="K91" s="104"/>
      <c r="L91" s="337"/>
    </row>
  </sheetData>
  <mergeCells count="20">
    <mergeCell ref="H87:I87"/>
    <mergeCell ref="G88:J88"/>
    <mergeCell ref="G89:J89"/>
    <mergeCell ref="B58:C58"/>
    <mergeCell ref="B62:C62"/>
    <mergeCell ref="B70:C70"/>
    <mergeCell ref="B74:C74"/>
    <mergeCell ref="B48:C48"/>
    <mergeCell ref="B7:C9"/>
    <mergeCell ref="D7:H7"/>
    <mergeCell ref="B1:I1"/>
    <mergeCell ref="B2:I2"/>
    <mergeCell ref="B3:I3"/>
    <mergeCell ref="B4:I4"/>
    <mergeCell ref="B5:I5"/>
    <mergeCell ref="I7:I8"/>
    <mergeCell ref="B10:C10"/>
    <mergeCell ref="B18:C18"/>
    <mergeCell ref="B28:C28"/>
    <mergeCell ref="B38:C38"/>
  </mergeCells>
  <printOptions horizontalCentered="1" verticalCentered="1"/>
  <pageMargins left="0.39370078740157483" right="0.39370078740157483" top="1.1811023622047245" bottom="1.1811023622047245" header="0.31496062992125984" footer="0.31496062992125984"/>
  <pageSetup scale="59" fitToHeight="0" orientation="landscape" r:id="rId1"/>
  <rowBreaks count="1" manualBreakCount="1">
    <brk id="50" max="9" man="1"/>
  </rowBreaks>
  <ignoredErrors>
    <ignoredError sqref="F10 F18 F28 F38 F48 F58 F62 F70 F74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26"/>
  <sheetViews>
    <sheetView tabSelected="1" view="pageBreakPreview" zoomScale="60" zoomScaleNormal="100" workbookViewId="0">
      <selection activeCell="E65" sqref="E65:I77"/>
    </sheetView>
  </sheetViews>
  <sheetFormatPr baseColWidth="10" defaultRowHeight="15" x14ac:dyDescent="0.25"/>
  <cols>
    <col min="1" max="1" width="2.5703125" style="104" customWidth="1"/>
    <col min="2" max="2" width="2" style="110" customWidth="1"/>
    <col min="3" max="3" width="45.85546875" style="110" customWidth="1"/>
    <col min="4" max="9" width="12.7109375" style="110" customWidth="1"/>
    <col min="10" max="10" width="4" style="104" customWidth="1"/>
    <col min="11" max="13" width="11.42578125" style="346"/>
    <col min="14" max="16384" width="11.42578125" style="105"/>
  </cols>
  <sheetData>
    <row r="1" spans="2:13" s="104" customFormat="1" x14ac:dyDescent="0.25">
      <c r="B1" s="106"/>
      <c r="C1" s="106"/>
      <c r="D1" s="106"/>
      <c r="E1" s="106"/>
      <c r="F1" s="106"/>
      <c r="G1" s="106"/>
      <c r="H1" s="106"/>
      <c r="I1" s="106"/>
      <c r="K1" s="345"/>
      <c r="L1" s="345"/>
      <c r="M1" s="345"/>
    </row>
    <row r="2" spans="2:13" x14ac:dyDescent="0.25">
      <c r="B2" s="499"/>
      <c r="C2" s="500"/>
      <c r="D2" s="500"/>
      <c r="E2" s="500"/>
      <c r="F2" s="500"/>
      <c r="G2" s="500"/>
      <c r="H2" s="500"/>
      <c r="I2" s="501"/>
    </row>
    <row r="3" spans="2:13" x14ac:dyDescent="0.25">
      <c r="B3" s="502" t="s">
        <v>406</v>
      </c>
      <c r="C3" s="503"/>
      <c r="D3" s="503"/>
      <c r="E3" s="503"/>
      <c r="F3" s="503"/>
      <c r="G3" s="503"/>
      <c r="H3" s="503"/>
      <c r="I3" s="504"/>
    </row>
    <row r="4" spans="2:13" x14ac:dyDescent="0.25">
      <c r="B4" s="502" t="s">
        <v>234</v>
      </c>
      <c r="C4" s="503"/>
      <c r="D4" s="503"/>
      <c r="E4" s="503"/>
      <c r="F4" s="503"/>
      <c r="G4" s="503"/>
      <c r="H4" s="503"/>
      <c r="I4" s="504"/>
    </row>
    <row r="5" spans="2:13" x14ac:dyDescent="0.25">
      <c r="B5" s="502" t="s">
        <v>244</v>
      </c>
      <c r="C5" s="503"/>
      <c r="D5" s="503"/>
      <c r="E5" s="503"/>
      <c r="F5" s="503"/>
      <c r="G5" s="503"/>
      <c r="H5" s="503"/>
      <c r="I5" s="504"/>
    </row>
    <row r="6" spans="2:13" x14ac:dyDescent="0.25">
      <c r="B6" s="505" t="s">
        <v>519</v>
      </c>
      <c r="C6" s="506"/>
      <c r="D6" s="506"/>
      <c r="E6" s="506"/>
      <c r="F6" s="506"/>
      <c r="G6" s="506"/>
      <c r="H6" s="506"/>
      <c r="I6" s="507"/>
    </row>
    <row r="7" spans="2:13" s="104" customFormat="1" x14ac:dyDescent="0.25">
      <c r="B7" s="106"/>
      <c r="C7" s="106"/>
      <c r="D7" s="106"/>
      <c r="E7" s="106"/>
      <c r="F7" s="106"/>
      <c r="G7" s="106"/>
      <c r="H7" s="106"/>
      <c r="I7" s="106"/>
      <c r="K7" s="345"/>
      <c r="L7" s="345"/>
      <c r="M7" s="345"/>
    </row>
    <row r="8" spans="2:13" x14ac:dyDescent="0.25">
      <c r="B8" s="499" t="s">
        <v>76</v>
      </c>
      <c r="C8" s="501"/>
      <c r="D8" s="521" t="s">
        <v>245</v>
      </c>
      <c r="E8" s="521"/>
      <c r="F8" s="521"/>
      <c r="G8" s="521"/>
      <c r="H8" s="521"/>
      <c r="I8" s="521" t="s">
        <v>237</v>
      </c>
    </row>
    <row r="9" spans="2:13" ht="22.5" x14ac:dyDescent="0.25">
      <c r="B9" s="502"/>
      <c r="C9" s="504"/>
      <c r="D9" s="90" t="s">
        <v>238</v>
      </c>
      <c r="E9" s="90" t="s">
        <v>239</v>
      </c>
      <c r="F9" s="90" t="s">
        <v>212</v>
      </c>
      <c r="G9" s="90" t="s">
        <v>213</v>
      </c>
      <c r="H9" s="90" t="s">
        <v>240</v>
      </c>
      <c r="I9" s="521"/>
    </row>
    <row r="10" spans="2:13" x14ac:dyDescent="0.25">
      <c r="B10" s="505"/>
      <c r="C10" s="507"/>
      <c r="D10" s="90">
        <v>1</v>
      </c>
      <c r="E10" s="90">
        <v>2</v>
      </c>
      <c r="F10" s="90" t="s">
        <v>241</v>
      </c>
      <c r="G10" s="90">
        <v>4</v>
      </c>
      <c r="H10" s="90">
        <v>5</v>
      </c>
      <c r="I10" s="90" t="s">
        <v>242</v>
      </c>
    </row>
    <row r="11" spans="2:13" x14ac:dyDescent="0.25">
      <c r="B11" s="24"/>
      <c r="C11" s="25"/>
      <c r="D11" s="26"/>
      <c r="E11" s="26"/>
      <c r="F11" s="26"/>
      <c r="G11" s="26"/>
      <c r="H11" s="26"/>
      <c r="I11" s="26"/>
    </row>
    <row r="12" spans="2:13" x14ac:dyDescent="0.25">
      <c r="B12" s="22"/>
      <c r="C12" s="27" t="s">
        <v>246</v>
      </c>
      <c r="D12" s="298">
        <f>+CAdmon!D12</f>
        <v>5360239.6399999997</v>
      </c>
      <c r="E12" s="298">
        <f>+CAdmon!E12</f>
        <v>2677808.08</v>
      </c>
      <c r="F12" s="298">
        <f>+D12+E12</f>
        <v>8038047.7199999997</v>
      </c>
      <c r="G12" s="298">
        <f>+CAdmon!G12</f>
        <v>2414742.39</v>
      </c>
      <c r="H12" s="298">
        <f>+COG!H82</f>
        <v>2414742.39</v>
      </c>
      <c r="I12" s="298">
        <f>+F12-G12</f>
        <v>5623305.3300000001</v>
      </c>
      <c r="K12" s="347"/>
    </row>
    <row r="13" spans="2:13" x14ac:dyDescent="0.25">
      <c r="B13" s="22"/>
      <c r="C13" s="92"/>
      <c r="D13" s="298"/>
      <c r="E13" s="298"/>
      <c r="F13" s="298"/>
      <c r="G13" s="298"/>
      <c r="H13" s="298"/>
      <c r="I13" s="298"/>
      <c r="K13" s="347"/>
    </row>
    <row r="14" spans="2:13" x14ac:dyDescent="0.25">
      <c r="B14" s="28"/>
      <c r="C14" s="27" t="s">
        <v>247</v>
      </c>
      <c r="D14" s="298"/>
      <c r="E14" s="298"/>
      <c r="F14" s="298">
        <f>+D14+E14</f>
        <v>0</v>
      </c>
      <c r="G14" s="298"/>
      <c r="H14" s="298"/>
      <c r="I14" s="298">
        <f>+F14-G14</f>
        <v>0</v>
      </c>
    </row>
    <row r="15" spans="2:13" x14ac:dyDescent="0.25">
      <c r="B15" s="22"/>
      <c r="C15" s="92"/>
      <c r="D15" s="298"/>
      <c r="E15" s="298"/>
      <c r="F15" s="298"/>
      <c r="G15" s="298"/>
      <c r="H15" s="298"/>
      <c r="I15" s="298"/>
    </row>
    <row r="16" spans="2:13" x14ac:dyDescent="0.25">
      <c r="B16" s="28"/>
      <c r="C16" s="27" t="s">
        <v>248</v>
      </c>
      <c r="D16" s="298"/>
      <c r="E16" s="298"/>
      <c r="F16" s="298">
        <f>+D16+E16</f>
        <v>0</v>
      </c>
      <c r="G16" s="298"/>
      <c r="H16" s="298"/>
      <c r="I16" s="298">
        <f>+F16-G16</f>
        <v>0</v>
      </c>
    </row>
    <row r="17" spans="1:13" x14ac:dyDescent="0.25">
      <c r="B17" s="29"/>
      <c r="C17" s="30"/>
      <c r="D17" s="299"/>
      <c r="E17" s="299"/>
      <c r="F17" s="299"/>
      <c r="G17" s="299"/>
      <c r="H17" s="299"/>
      <c r="I17" s="299"/>
    </row>
    <row r="18" spans="1:13" s="109" customFormat="1" x14ac:dyDescent="0.25">
      <c r="A18" s="108"/>
      <c r="B18" s="29"/>
      <c r="C18" s="30" t="s">
        <v>243</v>
      </c>
      <c r="D18" s="300">
        <f t="shared" ref="D18:I18" si="0">+D12+D14+D16</f>
        <v>5360239.6399999997</v>
      </c>
      <c r="E18" s="300">
        <f t="shared" si="0"/>
        <v>2677808.08</v>
      </c>
      <c r="F18" s="300">
        <f t="shared" si="0"/>
        <v>8038047.7199999997</v>
      </c>
      <c r="G18" s="300">
        <f t="shared" si="0"/>
        <v>2414742.39</v>
      </c>
      <c r="H18" s="300">
        <f t="shared" si="0"/>
        <v>2414742.39</v>
      </c>
      <c r="I18" s="300">
        <f t="shared" si="0"/>
        <v>5623305.3300000001</v>
      </c>
      <c r="J18" s="108"/>
      <c r="K18" s="348"/>
      <c r="L18" s="348"/>
      <c r="M18" s="348"/>
    </row>
    <row r="19" spans="1:13" s="104" customFormat="1" x14ac:dyDescent="0.25">
      <c r="B19" s="106"/>
      <c r="C19" s="106"/>
      <c r="D19" s="106"/>
      <c r="E19" s="106"/>
      <c r="F19" s="106"/>
      <c r="G19" s="106"/>
      <c r="H19" s="106"/>
      <c r="I19" s="106"/>
      <c r="K19" s="345"/>
      <c r="L19" s="345"/>
      <c r="M19" s="345"/>
    </row>
    <row r="21" spans="1:13" x14ac:dyDescent="0.25">
      <c r="D21" s="125" t="str">
        <f>IF(D18=CAdmon!D22," ","ERROR")</f>
        <v xml:space="preserve"> </v>
      </c>
      <c r="E21" s="125"/>
      <c r="F21" s="125"/>
      <c r="G21" s="125"/>
      <c r="H21" s="125"/>
      <c r="I21" s="125"/>
    </row>
    <row r="23" spans="1:13" s="316" customFormat="1" ht="72" customHeight="1" x14ac:dyDescent="0.25">
      <c r="B23" s="46"/>
      <c r="C23" s="386"/>
      <c r="D23" s="386"/>
      <c r="F23" s="179"/>
      <c r="G23" s="330"/>
      <c r="H23" s="425"/>
      <c r="I23" s="425"/>
      <c r="J23" s="273"/>
    </row>
    <row r="24" spans="1:13" s="316" customFormat="1" ht="14.1" customHeight="1" x14ac:dyDescent="0.25">
      <c r="B24" s="180"/>
      <c r="C24" s="387" t="s">
        <v>403</v>
      </c>
      <c r="D24" s="387"/>
      <c r="F24" s="179"/>
      <c r="G24" s="426" t="s">
        <v>454</v>
      </c>
      <c r="H24" s="426"/>
      <c r="I24" s="426"/>
      <c r="J24" s="426"/>
    </row>
    <row r="25" spans="1:13" s="316" customFormat="1" ht="14.1" customHeight="1" x14ac:dyDescent="0.25">
      <c r="B25" s="182"/>
      <c r="C25" s="385" t="s">
        <v>404</v>
      </c>
      <c r="D25" s="385"/>
      <c r="F25" s="179"/>
      <c r="G25" s="422" t="s">
        <v>456</v>
      </c>
      <c r="H25" s="422"/>
      <c r="I25" s="422"/>
      <c r="J25" s="422"/>
    </row>
    <row r="26" spans="1:13" x14ac:dyDescent="0.25">
      <c r="C26" s="316"/>
      <c r="D26" s="316"/>
      <c r="E26" s="388"/>
      <c r="F26" s="316"/>
      <c r="G26" s="316"/>
      <c r="H26" s="316"/>
      <c r="I26" s="316"/>
      <c r="J26" s="316"/>
    </row>
  </sheetData>
  <mergeCells count="11">
    <mergeCell ref="H23:I23"/>
    <mergeCell ref="G24:J24"/>
    <mergeCell ref="G25:J25"/>
    <mergeCell ref="B8:C10"/>
    <mergeCell ref="D8:H8"/>
    <mergeCell ref="I8:I9"/>
    <mergeCell ref="B2:I2"/>
    <mergeCell ref="B3:I3"/>
    <mergeCell ref="B4:I4"/>
    <mergeCell ref="B5:I5"/>
    <mergeCell ref="B6:I6"/>
  </mergeCells>
  <printOptions horizontalCentered="1" verticalCentered="1"/>
  <pageMargins left="0.39370078740157483" right="0.39370078740157483" top="1.1811023622047245" bottom="1.1811023622047245" header="0.31496062992125984" footer="0.31496062992125984"/>
  <pageSetup scale="6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52"/>
  <sheetViews>
    <sheetView tabSelected="1" view="pageBreakPreview" zoomScale="60" zoomScaleNormal="100" workbookViewId="0">
      <pane xSplit="1" ySplit="11" topLeftCell="B36" activePane="bottomRight" state="frozen"/>
      <selection activeCell="E65" sqref="E65:I77"/>
      <selection pane="topRight" activeCell="E65" sqref="E65:I77"/>
      <selection pane="bottomLeft" activeCell="E65" sqref="E65:I77"/>
      <selection pane="bottomRight" activeCell="E65" sqref="E65:I77"/>
    </sheetView>
  </sheetViews>
  <sheetFormatPr baseColWidth="10" defaultRowHeight="15" x14ac:dyDescent="0.25"/>
  <cols>
    <col min="1" max="1" width="1.5703125" style="104" customWidth="1"/>
    <col min="2" max="2" width="4.5703125" style="123" customWidth="1"/>
    <col min="3" max="3" width="60.28515625" style="110" customWidth="1"/>
    <col min="4" max="9" width="12.7109375" style="110" customWidth="1"/>
    <col min="10" max="10" width="3.28515625" style="339" customWidth="1"/>
    <col min="11" max="16384" width="11.42578125" style="105"/>
  </cols>
  <sheetData>
    <row r="1" spans="2:10" s="104" customFormat="1" ht="12" customHeight="1" x14ac:dyDescent="0.25">
      <c r="B1" s="106"/>
      <c r="C1" s="106"/>
      <c r="D1" s="106"/>
      <c r="E1" s="106"/>
      <c r="F1" s="106"/>
      <c r="G1" s="106"/>
      <c r="H1" s="106"/>
      <c r="I1" s="106"/>
    </row>
    <row r="2" spans="2:10" x14ac:dyDescent="0.25">
      <c r="B2" s="499"/>
      <c r="C2" s="500"/>
      <c r="D2" s="500"/>
      <c r="E2" s="500"/>
      <c r="F2" s="500"/>
      <c r="G2" s="500"/>
      <c r="H2" s="500"/>
      <c r="I2" s="501"/>
      <c r="J2" s="104"/>
    </row>
    <row r="3" spans="2:10" x14ac:dyDescent="0.25">
      <c r="B3" s="502" t="s">
        <v>406</v>
      </c>
      <c r="C3" s="503"/>
      <c r="D3" s="503"/>
      <c r="E3" s="503"/>
      <c r="F3" s="503"/>
      <c r="G3" s="503"/>
      <c r="H3" s="503"/>
      <c r="I3" s="504"/>
      <c r="J3" s="104"/>
    </row>
    <row r="4" spans="2:10" x14ac:dyDescent="0.25">
      <c r="B4" s="502" t="s">
        <v>234</v>
      </c>
      <c r="C4" s="503"/>
      <c r="D4" s="503"/>
      <c r="E4" s="503"/>
      <c r="F4" s="503"/>
      <c r="G4" s="503"/>
      <c r="H4" s="503"/>
      <c r="I4" s="504"/>
      <c r="J4" s="104"/>
    </row>
    <row r="5" spans="2:10" x14ac:dyDescent="0.25">
      <c r="B5" s="502" t="s">
        <v>298</v>
      </c>
      <c r="C5" s="503"/>
      <c r="D5" s="503"/>
      <c r="E5" s="503"/>
      <c r="F5" s="503"/>
      <c r="G5" s="503"/>
      <c r="H5" s="503"/>
      <c r="I5" s="504"/>
      <c r="J5" s="104"/>
    </row>
    <row r="6" spans="2:10" x14ac:dyDescent="0.25">
      <c r="B6" s="505" t="s">
        <v>519</v>
      </c>
      <c r="C6" s="506"/>
      <c r="D6" s="506"/>
      <c r="E6" s="506"/>
      <c r="F6" s="506"/>
      <c r="G6" s="506"/>
      <c r="H6" s="506"/>
      <c r="I6" s="507"/>
      <c r="J6" s="104"/>
    </row>
    <row r="7" spans="2:10" s="104" customFormat="1" ht="9" customHeight="1" x14ac:dyDescent="0.25">
      <c r="B7" s="106"/>
      <c r="C7" s="106"/>
      <c r="D7" s="106"/>
      <c r="E7" s="106"/>
      <c r="F7" s="106"/>
      <c r="G7" s="106"/>
      <c r="H7" s="106"/>
      <c r="I7" s="106"/>
    </row>
    <row r="8" spans="2:10" x14ac:dyDescent="0.25">
      <c r="B8" s="520" t="s">
        <v>76</v>
      </c>
      <c r="C8" s="520"/>
      <c r="D8" s="521" t="s">
        <v>236</v>
      </c>
      <c r="E8" s="521"/>
      <c r="F8" s="521"/>
      <c r="G8" s="521"/>
      <c r="H8" s="521"/>
      <c r="I8" s="521" t="s">
        <v>237</v>
      </c>
      <c r="J8" s="104"/>
    </row>
    <row r="9" spans="2:10" ht="22.5" x14ac:dyDescent="0.25">
      <c r="B9" s="520"/>
      <c r="C9" s="520"/>
      <c r="D9" s="90" t="s">
        <v>238</v>
      </c>
      <c r="E9" s="90" t="s">
        <v>239</v>
      </c>
      <c r="F9" s="90" t="s">
        <v>212</v>
      </c>
      <c r="G9" s="90" t="s">
        <v>213</v>
      </c>
      <c r="H9" s="90" t="s">
        <v>240</v>
      </c>
      <c r="I9" s="521"/>
      <c r="J9" s="104"/>
    </row>
    <row r="10" spans="2:10" x14ac:dyDescent="0.25">
      <c r="B10" s="520"/>
      <c r="C10" s="520"/>
      <c r="D10" s="90">
        <v>1</v>
      </c>
      <c r="E10" s="90">
        <v>2</v>
      </c>
      <c r="F10" s="90" t="s">
        <v>241</v>
      </c>
      <c r="G10" s="90">
        <v>4</v>
      </c>
      <c r="H10" s="90">
        <v>5</v>
      </c>
      <c r="I10" s="90" t="s">
        <v>242</v>
      </c>
      <c r="J10" s="104"/>
    </row>
    <row r="11" spans="2:10" ht="3" customHeight="1" x14ac:dyDescent="0.25">
      <c r="B11" s="36"/>
      <c r="C11" s="25"/>
      <c r="D11" s="26"/>
      <c r="E11" s="26"/>
      <c r="F11" s="26"/>
      <c r="G11" s="26"/>
      <c r="H11" s="26"/>
      <c r="I11" s="26"/>
      <c r="J11" s="104"/>
    </row>
    <row r="12" spans="2:10" x14ac:dyDescent="0.25">
      <c r="B12" s="524" t="s">
        <v>299</v>
      </c>
      <c r="C12" s="525"/>
      <c r="D12" s="301">
        <f t="shared" ref="D12:I12" si="0">SUM(D13:D20)</f>
        <v>0</v>
      </c>
      <c r="E12" s="301">
        <f t="shared" si="0"/>
        <v>0</v>
      </c>
      <c r="F12" s="301">
        <f t="shared" si="0"/>
        <v>0</v>
      </c>
      <c r="G12" s="301">
        <f t="shared" si="0"/>
        <v>0</v>
      </c>
      <c r="H12" s="301">
        <f t="shared" si="0"/>
        <v>0</v>
      </c>
      <c r="I12" s="301">
        <f t="shared" si="0"/>
        <v>0</v>
      </c>
      <c r="J12" s="104"/>
    </row>
    <row r="13" spans="2:10" x14ac:dyDescent="0.25">
      <c r="B13" s="117"/>
      <c r="C13" s="118" t="s">
        <v>300</v>
      </c>
      <c r="D13" s="298">
        <v>0</v>
      </c>
      <c r="E13" s="298">
        <v>0</v>
      </c>
      <c r="F13" s="298">
        <f>+D13+E13</f>
        <v>0</v>
      </c>
      <c r="G13" s="298">
        <v>0</v>
      </c>
      <c r="H13" s="298">
        <v>0</v>
      </c>
      <c r="I13" s="298">
        <f>+F13-G13</f>
        <v>0</v>
      </c>
      <c r="J13" s="104"/>
    </row>
    <row r="14" spans="2:10" x14ac:dyDescent="0.25">
      <c r="B14" s="117"/>
      <c r="C14" s="118" t="s">
        <v>301</v>
      </c>
      <c r="D14" s="298">
        <v>0</v>
      </c>
      <c r="E14" s="298">
        <v>0</v>
      </c>
      <c r="F14" s="298">
        <f t="shared" ref="F14:F20" si="1">+D14+E14</f>
        <v>0</v>
      </c>
      <c r="G14" s="298">
        <v>0</v>
      </c>
      <c r="H14" s="298">
        <v>0</v>
      </c>
      <c r="I14" s="298">
        <f t="shared" ref="I14:I20" si="2">+F14-G14</f>
        <v>0</v>
      </c>
      <c r="J14" s="104"/>
    </row>
    <row r="15" spans="2:10" x14ac:dyDescent="0.25">
      <c r="B15" s="117"/>
      <c r="C15" s="118" t="s">
        <v>302</v>
      </c>
      <c r="D15" s="298">
        <v>0</v>
      </c>
      <c r="E15" s="298">
        <v>0</v>
      </c>
      <c r="F15" s="298">
        <f t="shared" si="1"/>
        <v>0</v>
      </c>
      <c r="G15" s="298">
        <v>0</v>
      </c>
      <c r="H15" s="298">
        <v>0</v>
      </c>
      <c r="I15" s="298">
        <f t="shared" si="2"/>
        <v>0</v>
      </c>
      <c r="J15" s="104"/>
    </row>
    <row r="16" spans="2:10" x14ac:dyDescent="0.25">
      <c r="B16" s="117"/>
      <c r="C16" s="118" t="s">
        <v>303</v>
      </c>
      <c r="D16" s="298">
        <v>0</v>
      </c>
      <c r="E16" s="298">
        <v>0</v>
      </c>
      <c r="F16" s="298">
        <f t="shared" si="1"/>
        <v>0</v>
      </c>
      <c r="G16" s="298">
        <v>0</v>
      </c>
      <c r="H16" s="298">
        <v>0</v>
      </c>
      <c r="I16" s="298">
        <f t="shared" si="2"/>
        <v>0</v>
      </c>
      <c r="J16" s="104"/>
    </row>
    <row r="17" spans="1:10" x14ac:dyDescent="0.25">
      <c r="B17" s="117"/>
      <c r="C17" s="118" t="s">
        <v>304</v>
      </c>
      <c r="D17" s="298">
        <v>0</v>
      </c>
      <c r="E17" s="298">
        <v>0</v>
      </c>
      <c r="F17" s="298">
        <f t="shared" si="1"/>
        <v>0</v>
      </c>
      <c r="G17" s="298">
        <v>0</v>
      </c>
      <c r="H17" s="298">
        <v>0</v>
      </c>
      <c r="I17" s="298">
        <f t="shared" si="2"/>
        <v>0</v>
      </c>
      <c r="J17" s="104"/>
    </row>
    <row r="18" spans="1:10" x14ac:dyDescent="0.25">
      <c r="B18" s="117"/>
      <c r="C18" s="118" t="s">
        <v>305</v>
      </c>
      <c r="D18" s="298">
        <v>0</v>
      </c>
      <c r="E18" s="298">
        <v>0</v>
      </c>
      <c r="F18" s="298">
        <f t="shared" si="1"/>
        <v>0</v>
      </c>
      <c r="G18" s="298">
        <v>0</v>
      </c>
      <c r="H18" s="298">
        <v>0</v>
      </c>
      <c r="I18" s="298">
        <f t="shared" si="2"/>
        <v>0</v>
      </c>
      <c r="J18" s="104"/>
    </row>
    <row r="19" spans="1:10" x14ac:dyDescent="0.25">
      <c r="B19" s="117"/>
      <c r="C19" s="118" t="s">
        <v>306</v>
      </c>
      <c r="D19" s="298">
        <v>0</v>
      </c>
      <c r="E19" s="298">
        <v>0</v>
      </c>
      <c r="F19" s="298">
        <f t="shared" si="1"/>
        <v>0</v>
      </c>
      <c r="G19" s="298">
        <v>0</v>
      </c>
      <c r="H19" s="298">
        <v>0</v>
      </c>
      <c r="I19" s="298">
        <f t="shared" si="2"/>
        <v>0</v>
      </c>
      <c r="J19" s="104"/>
    </row>
    <row r="20" spans="1:10" x14ac:dyDescent="0.25">
      <c r="B20" s="117"/>
      <c r="C20" s="118" t="s">
        <v>273</v>
      </c>
      <c r="D20" s="298">
        <v>0</v>
      </c>
      <c r="E20" s="298">
        <v>0</v>
      </c>
      <c r="F20" s="298">
        <f t="shared" si="1"/>
        <v>0</v>
      </c>
      <c r="G20" s="298">
        <v>0</v>
      </c>
      <c r="H20" s="298">
        <v>0</v>
      </c>
      <c r="I20" s="298">
        <f t="shared" si="2"/>
        <v>0</v>
      </c>
      <c r="J20" s="104"/>
    </row>
    <row r="21" spans="1:10" ht="6.75" customHeight="1" x14ac:dyDescent="0.25">
      <c r="B21" s="117"/>
      <c r="C21" s="118"/>
      <c r="D21" s="298"/>
      <c r="E21" s="298"/>
      <c r="F21" s="298"/>
      <c r="G21" s="298"/>
      <c r="H21" s="298"/>
      <c r="I21" s="298"/>
      <c r="J21" s="104"/>
    </row>
    <row r="22" spans="1:10" s="109" customFormat="1" x14ac:dyDescent="0.25">
      <c r="A22" s="108"/>
      <c r="B22" s="524" t="s">
        <v>307</v>
      </c>
      <c r="C22" s="525"/>
      <c r="D22" s="301">
        <f>SUM(D23:D29)</f>
        <v>0</v>
      </c>
      <c r="E22" s="301">
        <f>SUM(E23:E29)</f>
        <v>0</v>
      </c>
      <c r="F22" s="301">
        <f>+D22+E22</f>
        <v>0</v>
      </c>
      <c r="G22" s="301">
        <f>SUM(G23:G29)</f>
        <v>0</v>
      </c>
      <c r="H22" s="301">
        <f>SUM(H23:H29)</f>
        <v>0</v>
      </c>
      <c r="I22" s="301">
        <f>+F22-G22</f>
        <v>0</v>
      </c>
      <c r="J22" s="108"/>
    </row>
    <row r="23" spans="1:10" x14ac:dyDescent="0.25">
      <c r="B23" s="117"/>
      <c r="C23" s="118" t="s">
        <v>308</v>
      </c>
      <c r="D23" s="303">
        <v>0</v>
      </c>
      <c r="E23" s="303">
        <v>0</v>
      </c>
      <c r="F23" s="298">
        <f t="shared" ref="F23:F29" si="3">+D23+E23</f>
        <v>0</v>
      </c>
      <c r="G23" s="303">
        <v>0</v>
      </c>
      <c r="H23" s="303">
        <v>0</v>
      </c>
      <c r="I23" s="298">
        <f t="shared" ref="I23:I29" si="4">+F23-G23</f>
        <v>0</v>
      </c>
      <c r="J23" s="104"/>
    </row>
    <row r="24" spans="1:10" x14ac:dyDescent="0.25">
      <c r="B24" s="117"/>
      <c r="C24" s="118" t="s">
        <v>309</v>
      </c>
      <c r="D24" s="303">
        <v>0</v>
      </c>
      <c r="E24" s="303">
        <v>0</v>
      </c>
      <c r="F24" s="298">
        <f t="shared" si="3"/>
        <v>0</v>
      </c>
      <c r="G24" s="303">
        <v>0</v>
      </c>
      <c r="H24" s="303">
        <v>0</v>
      </c>
      <c r="I24" s="298">
        <f t="shared" si="4"/>
        <v>0</v>
      </c>
      <c r="J24" s="104"/>
    </row>
    <row r="25" spans="1:10" x14ac:dyDescent="0.25">
      <c r="B25" s="117"/>
      <c r="C25" s="118" t="s">
        <v>310</v>
      </c>
      <c r="D25" s="303">
        <v>0</v>
      </c>
      <c r="E25" s="303">
        <v>0</v>
      </c>
      <c r="F25" s="298">
        <f t="shared" si="3"/>
        <v>0</v>
      </c>
      <c r="G25" s="303">
        <v>0</v>
      </c>
      <c r="H25" s="303">
        <v>0</v>
      </c>
      <c r="I25" s="298">
        <f t="shared" si="4"/>
        <v>0</v>
      </c>
      <c r="J25" s="104"/>
    </row>
    <row r="26" spans="1:10" x14ac:dyDescent="0.25">
      <c r="B26" s="117"/>
      <c r="C26" s="118" t="s">
        <v>311</v>
      </c>
      <c r="D26" s="303">
        <v>0</v>
      </c>
      <c r="E26" s="303">
        <v>0</v>
      </c>
      <c r="F26" s="298">
        <f t="shared" si="3"/>
        <v>0</v>
      </c>
      <c r="G26" s="303">
        <v>0</v>
      </c>
      <c r="H26" s="303">
        <v>0</v>
      </c>
      <c r="I26" s="298">
        <f t="shared" si="4"/>
        <v>0</v>
      </c>
      <c r="J26" s="104"/>
    </row>
    <row r="27" spans="1:10" x14ac:dyDescent="0.25">
      <c r="B27" s="117"/>
      <c r="C27" s="118" t="s">
        <v>312</v>
      </c>
      <c r="D27" s="303">
        <v>0</v>
      </c>
      <c r="E27" s="303">
        <v>0</v>
      </c>
      <c r="F27" s="298">
        <f t="shared" si="3"/>
        <v>0</v>
      </c>
      <c r="G27" s="303">
        <v>0</v>
      </c>
      <c r="H27" s="303">
        <v>0</v>
      </c>
      <c r="I27" s="298">
        <f t="shared" si="4"/>
        <v>0</v>
      </c>
      <c r="J27" s="104"/>
    </row>
    <row r="28" spans="1:10" x14ac:dyDescent="0.25">
      <c r="B28" s="117"/>
      <c r="C28" s="118" t="s">
        <v>313</v>
      </c>
      <c r="D28" s="303">
        <v>0</v>
      </c>
      <c r="E28" s="303">
        <v>0</v>
      </c>
      <c r="F28" s="298">
        <f t="shared" si="3"/>
        <v>0</v>
      </c>
      <c r="G28" s="303">
        <v>0</v>
      </c>
      <c r="H28" s="303">
        <v>0</v>
      </c>
      <c r="I28" s="298">
        <f t="shared" si="4"/>
        <v>0</v>
      </c>
      <c r="J28" s="104"/>
    </row>
    <row r="29" spans="1:10" x14ac:dyDescent="0.25">
      <c r="B29" s="117"/>
      <c r="C29" s="118" t="s">
        <v>314</v>
      </c>
      <c r="D29" s="303">
        <v>0</v>
      </c>
      <c r="E29" s="303">
        <v>0</v>
      </c>
      <c r="F29" s="298">
        <f t="shared" si="3"/>
        <v>0</v>
      </c>
      <c r="G29" s="303">
        <v>0</v>
      </c>
      <c r="H29" s="303">
        <v>0</v>
      </c>
      <c r="I29" s="298">
        <f t="shared" si="4"/>
        <v>0</v>
      </c>
      <c r="J29" s="104"/>
    </row>
    <row r="30" spans="1:10" ht="6.75" customHeight="1" x14ac:dyDescent="0.25">
      <c r="B30" s="117"/>
      <c r="C30" s="118"/>
      <c r="D30" s="303"/>
      <c r="E30" s="303"/>
      <c r="F30" s="303"/>
      <c r="G30" s="303"/>
      <c r="H30" s="303"/>
      <c r="I30" s="303"/>
      <c r="J30" s="104"/>
    </row>
    <row r="31" spans="1:10" s="109" customFormat="1" x14ac:dyDescent="0.25">
      <c r="A31" s="108"/>
      <c r="B31" s="524" t="s">
        <v>315</v>
      </c>
      <c r="C31" s="525"/>
      <c r="D31" s="304">
        <f>SUM(D32:D40)</f>
        <v>5360239.6399999997</v>
      </c>
      <c r="E31" s="304">
        <f>SUM(E32:E40)</f>
        <v>2677808.08</v>
      </c>
      <c r="F31" s="304">
        <f>+D31+E31</f>
        <v>8038047.7199999997</v>
      </c>
      <c r="G31" s="304">
        <f>SUM(G32:G40)</f>
        <v>2414741.39</v>
      </c>
      <c r="H31" s="304">
        <f>SUM(H32:H40)</f>
        <v>2414742.39</v>
      </c>
      <c r="I31" s="304">
        <f>SUM(I32:I39)</f>
        <v>5623306.3300000001</v>
      </c>
      <c r="J31" s="108"/>
    </row>
    <row r="32" spans="1:10" x14ac:dyDescent="0.25">
      <c r="B32" s="117"/>
      <c r="C32" s="118" t="s">
        <v>316</v>
      </c>
      <c r="D32" s="303">
        <v>0</v>
      </c>
      <c r="E32" s="303">
        <v>0</v>
      </c>
      <c r="F32" s="303">
        <f t="shared" ref="F32:F41" si="5">+D32+E32</f>
        <v>0</v>
      </c>
      <c r="G32" s="303">
        <v>0</v>
      </c>
      <c r="H32" s="303">
        <v>0</v>
      </c>
      <c r="I32" s="303">
        <f t="shared" ref="I32:I41" si="6">+F32-G32</f>
        <v>0</v>
      </c>
      <c r="J32" s="104"/>
    </row>
    <row r="33" spans="1:10" x14ac:dyDescent="0.25">
      <c r="B33" s="117"/>
      <c r="C33" s="118" t="s">
        <v>317</v>
      </c>
      <c r="D33" s="303">
        <v>0</v>
      </c>
      <c r="E33" s="303">
        <v>0</v>
      </c>
      <c r="F33" s="303">
        <f t="shared" si="5"/>
        <v>0</v>
      </c>
      <c r="G33" s="303">
        <v>0</v>
      </c>
      <c r="H33" s="303">
        <v>0</v>
      </c>
      <c r="I33" s="303">
        <f t="shared" si="6"/>
        <v>0</v>
      </c>
      <c r="J33" s="104"/>
    </row>
    <row r="34" spans="1:10" x14ac:dyDescent="0.25">
      <c r="B34" s="117"/>
      <c r="C34" s="118" t="s">
        <v>318</v>
      </c>
      <c r="D34" s="303">
        <v>0</v>
      </c>
      <c r="E34" s="303">
        <v>0</v>
      </c>
      <c r="F34" s="303">
        <f t="shared" si="5"/>
        <v>0</v>
      </c>
      <c r="G34" s="303">
        <v>0</v>
      </c>
      <c r="H34" s="303">
        <v>0</v>
      </c>
      <c r="I34" s="303">
        <f t="shared" si="6"/>
        <v>0</v>
      </c>
      <c r="J34" s="104"/>
    </row>
    <row r="35" spans="1:10" x14ac:dyDescent="0.25">
      <c r="B35" s="117"/>
      <c r="C35" s="118" t="s">
        <v>319</v>
      </c>
      <c r="D35" s="303">
        <v>0</v>
      </c>
      <c r="E35" s="303">
        <v>0</v>
      </c>
      <c r="F35" s="303">
        <f t="shared" si="5"/>
        <v>0</v>
      </c>
      <c r="G35" s="303">
        <v>0</v>
      </c>
      <c r="H35" s="303">
        <v>0</v>
      </c>
      <c r="I35" s="303">
        <f t="shared" si="6"/>
        <v>0</v>
      </c>
      <c r="J35" s="104"/>
    </row>
    <row r="36" spans="1:10" x14ac:dyDescent="0.25">
      <c r="B36" s="117"/>
      <c r="C36" s="118" t="s">
        <v>320</v>
      </c>
      <c r="D36" s="303">
        <v>0</v>
      </c>
      <c r="E36" s="303">
        <v>0</v>
      </c>
      <c r="F36" s="303">
        <f t="shared" si="5"/>
        <v>0</v>
      </c>
      <c r="G36" s="303">
        <v>0</v>
      </c>
      <c r="H36" s="303">
        <v>0</v>
      </c>
      <c r="I36" s="303">
        <f t="shared" si="6"/>
        <v>0</v>
      </c>
      <c r="J36" s="104"/>
    </row>
    <row r="37" spans="1:10" x14ac:dyDescent="0.25">
      <c r="B37" s="117"/>
      <c r="C37" s="118" t="s">
        <v>321</v>
      </c>
      <c r="D37" s="303">
        <v>0</v>
      </c>
      <c r="E37" s="303">
        <v>0</v>
      </c>
      <c r="F37" s="303">
        <f t="shared" si="5"/>
        <v>0</v>
      </c>
      <c r="G37" s="303">
        <v>0</v>
      </c>
      <c r="H37" s="303">
        <v>0</v>
      </c>
      <c r="I37" s="303">
        <f t="shared" si="6"/>
        <v>0</v>
      </c>
      <c r="J37" s="104"/>
    </row>
    <row r="38" spans="1:10" x14ac:dyDescent="0.25">
      <c r="B38" s="117"/>
      <c r="C38" s="118" t="s">
        <v>322</v>
      </c>
      <c r="D38" s="303">
        <v>0</v>
      </c>
      <c r="E38" s="303">
        <v>0</v>
      </c>
      <c r="F38" s="303">
        <f t="shared" si="5"/>
        <v>0</v>
      </c>
      <c r="G38" s="303">
        <v>0</v>
      </c>
      <c r="H38" s="303">
        <v>0</v>
      </c>
      <c r="I38" s="303">
        <f t="shared" si="6"/>
        <v>0</v>
      </c>
      <c r="J38" s="104"/>
    </row>
    <row r="39" spans="1:10" x14ac:dyDescent="0.25">
      <c r="B39" s="117"/>
      <c r="C39" s="118" t="s">
        <v>323</v>
      </c>
      <c r="D39" s="303">
        <f>+CAdmon!D12</f>
        <v>5360239.6399999997</v>
      </c>
      <c r="E39" s="303">
        <f>+CAdmon!E12</f>
        <v>2677808.08</v>
      </c>
      <c r="F39" s="303">
        <f t="shared" si="5"/>
        <v>8038047.7199999997</v>
      </c>
      <c r="G39" s="303">
        <f>+COG!G82</f>
        <v>2414741.39</v>
      </c>
      <c r="H39" s="303">
        <f>+COG!H82</f>
        <v>2414742.39</v>
      </c>
      <c r="I39" s="303">
        <f>+F39-G39</f>
        <v>5623306.3300000001</v>
      </c>
      <c r="J39" s="104"/>
    </row>
    <row r="40" spans="1:10" x14ac:dyDescent="0.25">
      <c r="B40" s="117"/>
      <c r="C40" s="118" t="s">
        <v>324</v>
      </c>
      <c r="D40" s="303">
        <v>0</v>
      </c>
      <c r="E40" s="303">
        <v>0</v>
      </c>
      <c r="F40" s="303">
        <f t="shared" si="5"/>
        <v>0</v>
      </c>
      <c r="G40" s="303">
        <v>0</v>
      </c>
      <c r="H40" s="303">
        <v>0</v>
      </c>
      <c r="I40" s="303">
        <f t="shared" si="6"/>
        <v>0</v>
      </c>
      <c r="J40" s="104"/>
    </row>
    <row r="41" spans="1:10" ht="6.75" customHeight="1" x14ac:dyDescent="0.25">
      <c r="B41" s="117"/>
      <c r="C41" s="118"/>
      <c r="D41" s="303">
        <v>0</v>
      </c>
      <c r="E41" s="303">
        <v>0</v>
      </c>
      <c r="F41" s="303">
        <f t="shared" si="5"/>
        <v>0</v>
      </c>
      <c r="G41" s="303">
        <v>0</v>
      </c>
      <c r="H41" s="303">
        <v>0</v>
      </c>
      <c r="I41" s="303">
        <f t="shared" si="6"/>
        <v>0</v>
      </c>
      <c r="J41" s="104"/>
    </row>
    <row r="42" spans="1:10" s="109" customFormat="1" x14ac:dyDescent="0.25">
      <c r="A42" s="108"/>
      <c r="B42" s="524" t="s">
        <v>325</v>
      </c>
      <c r="C42" s="525"/>
      <c r="D42" s="304">
        <f>SUM(D43:D46)</f>
        <v>0</v>
      </c>
      <c r="E42" s="304">
        <f>SUM(E43:E46)</f>
        <v>0</v>
      </c>
      <c r="F42" s="304">
        <f>+D42+E42</f>
        <v>0</v>
      </c>
      <c r="G42" s="304">
        <f>SUM(G43:G46)</f>
        <v>0</v>
      </c>
      <c r="H42" s="304">
        <f>SUM(H43:H46)</f>
        <v>0</v>
      </c>
      <c r="I42" s="304">
        <f>+F42-G42</f>
        <v>0</v>
      </c>
      <c r="J42" s="108"/>
    </row>
    <row r="43" spans="1:10" x14ac:dyDescent="0.25">
      <c r="B43" s="117"/>
      <c r="C43" s="118" t="s">
        <v>326</v>
      </c>
      <c r="D43" s="303">
        <v>0</v>
      </c>
      <c r="E43" s="303">
        <v>0</v>
      </c>
      <c r="F43" s="303">
        <f>+D43+E43</f>
        <v>0</v>
      </c>
      <c r="G43" s="303">
        <v>0</v>
      </c>
      <c r="H43" s="303">
        <v>0</v>
      </c>
      <c r="I43" s="303">
        <f>+F43-G43</f>
        <v>0</v>
      </c>
      <c r="J43" s="104"/>
    </row>
    <row r="44" spans="1:10" ht="22.5" x14ac:dyDescent="0.25">
      <c r="B44" s="117"/>
      <c r="C44" s="118" t="s">
        <v>327</v>
      </c>
      <c r="D44" s="303">
        <v>0</v>
      </c>
      <c r="E44" s="303">
        <v>0</v>
      </c>
      <c r="F44" s="303">
        <f>+D44+E44</f>
        <v>0</v>
      </c>
      <c r="G44" s="303">
        <v>0</v>
      </c>
      <c r="H44" s="303">
        <v>0</v>
      </c>
      <c r="I44" s="303">
        <f>+F44-G44</f>
        <v>0</v>
      </c>
      <c r="J44" s="104"/>
    </row>
    <row r="45" spans="1:10" x14ac:dyDescent="0.25">
      <c r="B45" s="117"/>
      <c r="C45" s="118" t="s">
        <v>328</v>
      </c>
      <c r="D45" s="303">
        <v>0</v>
      </c>
      <c r="E45" s="303">
        <v>0</v>
      </c>
      <c r="F45" s="303">
        <f>+D45+E45</f>
        <v>0</v>
      </c>
      <c r="G45" s="303">
        <v>0</v>
      </c>
      <c r="H45" s="303">
        <v>0</v>
      </c>
      <c r="I45" s="303">
        <f>+F45-G45</f>
        <v>0</v>
      </c>
      <c r="J45" s="104"/>
    </row>
    <row r="46" spans="1:10" x14ac:dyDescent="0.25">
      <c r="B46" s="117"/>
      <c r="C46" s="118" t="s">
        <v>329</v>
      </c>
      <c r="D46" s="303">
        <v>0</v>
      </c>
      <c r="E46" s="303">
        <v>0</v>
      </c>
      <c r="F46" s="303">
        <f>+D46+E46</f>
        <v>0</v>
      </c>
      <c r="G46" s="303">
        <v>0</v>
      </c>
      <c r="H46" s="303">
        <v>0</v>
      </c>
      <c r="I46" s="303">
        <f>+F46-G46</f>
        <v>0</v>
      </c>
      <c r="J46" s="104"/>
    </row>
    <row r="47" spans="1:10" ht="6.75" customHeight="1" x14ac:dyDescent="0.25">
      <c r="B47" s="119"/>
      <c r="C47" s="120"/>
      <c r="D47" s="305"/>
      <c r="E47" s="305"/>
      <c r="F47" s="305"/>
      <c r="G47" s="305"/>
      <c r="H47" s="305"/>
      <c r="I47" s="305"/>
      <c r="J47" s="104"/>
    </row>
    <row r="48" spans="1:10" s="109" customFormat="1" ht="15" customHeight="1" x14ac:dyDescent="0.25">
      <c r="A48" s="108"/>
      <c r="B48" s="121"/>
      <c r="C48" s="122" t="s">
        <v>243</v>
      </c>
      <c r="D48" s="306">
        <f>+D12+D22+D31+D42</f>
        <v>5360239.6399999997</v>
      </c>
      <c r="E48" s="306">
        <f>+E12+E22+E31+E42</f>
        <v>2677808.08</v>
      </c>
      <c r="F48" s="306">
        <f t="shared" ref="F48:H48" si="7">+F12+F22+F31+F42</f>
        <v>8038047.7199999997</v>
      </c>
      <c r="G48" s="306">
        <f t="shared" si="7"/>
        <v>2414741.39</v>
      </c>
      <c r="H48" s="306">
        <f t="shared" si="7"/>
        <v>2414742.39</v>
      </c>
      <c r="I48" s="306">
        <f>+I12+I22+I31+I42</f>
        <v>5623306.3300000001</v>
      </c>
      <c r="J48" s="108"/>
    </row>
    <row r="49" spans="2:11" x14ac:dyDescent="0.25">
      <c r="B49" s="349"/>
      <c r="C49" s="106"/>
      <c r="D49" s="353"/>
      <c r="E49" s="353"/>
      <c r="F49" s="353"/>
      <c r="G49" s="353"/>
      <c r="H49" s="353"/>
      <c r="I49" s="353"/>
      <c r="J49" s="352"/>
      <c r="K49" s="341"/>
    </row>
    <row r="50" spans="2:11" s="316" customFormat="1" ht="72" customHeight="1" x14ac:dyDescent="0.25">
      <c r="B50" s="46"/>
      <c r="C50" s="386"/>
      <c r="D50" s="386"/>
      <c r="F50" s="179"/>
      <c r="G50" s="330"/>
      <c r="H50" s="425"/>
      <c r="I50" s="425"/>
      <c r="J50" s="273"/>
    </row>
    <row r="51" spans="2:11" s="316" customFormat="1" ht="14.1" customHeight="1" x14ac:dyDescent="0.25">
      <c r="B51" s="180"/>
      <c r="C51" s="387" t="s">
        <v>403</v>
      </c>
      <c r="D51" s="387"/>
      <c r="F51" s="179"/>
      <c r="G51" s="426" t="s">
        <v>454</v>
      </c>
      <c r="H51" s="426"/>
      <c r="I51" s="426"/>
      <c r="J51" s="426"/>
    </row>
    <row r="52" spans="2:11" s="316" customFormat="1" ht="14.1" customHeight="1" x14ac:dyDescent="0.25">
      <c r="B52" s="182"/>
      <c r="C52" s="385" t="s">
        <v>404</v>
      </c>
      <c r="D52" s="385"/>
      <c r="F52" s="179"/>
      <c r="G52" s="422" t="s">
        <v>455</v>
      </c>
      <c r="H52" s="422"/>
      <c r="I52" s="422"/>
      <c r="J52" s="422"/>
    </row>
  </sheetData>
  <mergeCells count="15">
    <mergeCell ref="H50:I50"/>
    <mergeCell ref="G51:J51"/>
    <mergeCell ref="G52:J52"/>
    <mergeCell ref="B2:I2"/>
    <mergeCell ref="B3:I3"/>
    <mergeCell ref="B4:I4"/>
    <mergeCell ref="B5:I5"/>
    <mergeCell ref="B6:I6"/>
    <mergeCell ref="B31:C31"/>
    <mergeCell ref="B42:C42"/>
    <mergeCell ref="B8:C10"/>
    <mergeCell ref="D8:H8"/>
    <mergeCell ref="I8:I9"/>
    <mergeCell ref="B12:C12"/>
    <mergeCell ref="B22:C22"/>
  </mergeCells>
  <printOptions horizontalCentered="1" verticalCentered="1"/>
  <pageMargins left="0.39370078740157483" right="0.39370078740157483" top="1.1811023622047245" bottom="1.1811023622047245" header="0.31496062992125984" footer="0.31496062992125984"/>
  <pageSetup scale="56" orientation="landscape" r:id="rId1"/>
  <ignoredErrors>
    <ignoredError sqref="F22:F29 F31:F40 F42:F46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J33"/>
  <sheetViews>
    <sheetView tabSelected="1" view="pageBreakPreview" topLeftCell="A4" zoomScale="60" zoomScaleNormal="100" workbookViewId="0">
      <selection activeCell="E65" sqref="E65:I77"/>
    </sheetView>
  </sheetViews>
  <sheetFormatPr baseColWidth="10" defaultRowHeight="14.25" x14ac:dyDescent="0.25"/>
  <cols>
    <col min="1" max="1" width="3" style="116" customWidth="1"/>
    <col min="2" max="2" width="18.5703125" style="116" customWidth="1"/>
    <col min="3" max="3" width="19" style="116" customWidth="1"/>
    <col min="4" max="7" width="11.42578125" style="116"/>
    <col min="8" max="8" width="13.42578125" style="116" customWidth="1"/>
    <col min="9" max="9" width="10" style="116" customWidth="1"/>
    <col min="10" max="10" width="3" style="116" customWidth="1"/>
    <col min="11" max="16384" width="11.42578125" style="116"/>
  </cols>
  <sheetData>
    <row r="1" spans="1:10" x14ac:dyDescent="0.25">
      <c r="A1" s="115"/>
      <c r="B1" s="115"/>
      <c r="C1" s="115"/>
      <c r="D1" s="115"/>
      <c r="E1" s="115"/>
      <c r="F1" s="115"/>
      <c r="G1" s="115"/>
      <c r="H1" s="115"/>
      <c r="I1" s="115"/>
      <c r="J1" s="115"/>
    </row>
    <row r="2" spans="1:10" x14ac:dyDescent="0.25">
      <c r="A2" s="115"/>
      <c r="B2" s="499" t="s">
        <v>450</v>
      </c>
      <c r="C2" s="500"/>
      <c r="D2" s="500"/>
      <c r="E2" s="500"/>
      <c r="F2" s="500"/>
      <c r="G2" s="500"/>
      <c r="H2" s="500"/>
      <c r="I2" s="501"/>
      <c r="J2" s="115"/>
    </row>
    <row r="3" spans="1:10" x14ac:dyDescent="0.25">
      <c r="A3" s="115"/>
      <c r="B3" s="502" t="s">
        <v>406</v>
      </c>
      <c r="C3" s="503"/>
      <c r="D3" s="503"/>
      <c r="E3" s="503"/>
      <c r="F3" s="503"/>
      <c r="G3" s="503"/>
      <c r="H3" s="503"/>
      <c r="I3" s="504"/>
      <c r="J3" s="115"/>
    </row>
    <row r="4" spans="1:10" x14ac:dyDescent="0.25">
      <c r="A4" s="115"/>
      <c r="B4" s="502" t="s">
        <v>182</v>
      </c>
      <c r="C4" s="503"/>
      <c r="D4" s="503"/>
      <c r="E4" s="503"/>
      <c r="F4" s="503"/>
      <c r="G4" s="503"/>
      <c r="H4" s="503"/>
      <c r="I4" s="504"/>
      <c r="J4" s="115"/>
    </row>
    <row r="5" spans="1:10" x14ac:dyDescent="0.25">
      <c r="A5" s="115"/>
      <c r="B5" s="505" t="s">
        <v>519</v>
      </c>
      <c r="C5" s="506"/>
      <c r="D5" s="506"/>
      <c r="E5" s="506"/>
      <c r="F5" s="506"/>
      <c r="G5" s="506"/>
      <c r="H5" s="506"/>
      <c r="I5" s="507"/>
      <c r="J5" s="115"/>
    </row>
    <row r="6" spans="1:10" x14ac:dyDescent="0.25">
      <c r="A6" s="115"/>
      <c r="B6" s="115"/>
      <c r="C6" s="115"/>
      <c r="D6" s="115"/>
      <c r="E6" s="115"/>
      <c r="F6" s="115"/>
      <c r="G6" s="115"/>
      <c r="H6" s="115"/>
      <c r="I6" s="115"/>
      <c r="J6" s="115"/>
    </row>
    <row r="7" spans="1:10" x14ac:dyDescent="0.25">
      <c r="A7" s="115"/>
      <c r="B7" s="526" t="s">
        <v>330</v>
      </c>
      <c r="C7" s="526"/>
      <c r="D7" s="526" t="s">
        <v>331</v>
      </c>
      <c r="E7" s="526"/>
      <c r="F7" s="526" t="s">
        <v>332</v>
      </c>
      <c r="G7" s="526"/>
      <c r="H7" s="526" t="s">
        <v>333</v>
      </c>
      <c r="I7" s="526"/>
      <c r="J7" s="115"/>
    </row>
    <row r="8" spans="1:10" x14ac:dyDescent="0.25">
      <c r="A8" s="115"/>
      <c r="B8" s="526"/>
      <c r="C8" s="526"/>
      <c r="D8" s="526" t="s">
        <v>334</v>
      </c>
      <c r="E8" s="526"/>
      <c r="F8" s="526" t="s">
        <v>335</v>
      </c>
      <c r="G8" s="526"/>
      <c r="H8" s="526" t="s">
        <v>336</v>
      </c>
      <c r="I8" s="526"/>
      <c r="J8" s="115"/>
    </row>
    <row r="9" spans="1:10" x14ac:dyDescent="0.25">
      <c r="A9" s="115"/>
      <c r="B9" s="502" t="s">
        <v>337</v>
      </c>
      <c r="C9" s="503"/>
      <c r="D9" s="503"/>
      <c r="E9" s="503"/>
      <c r="F9" s="503"/>
      <c r="G9" s="503"/>
      <c r="H9" s="503"/>
      <c r="I9" s="504"/>
      <c r="J9" s="115"/>
    </row>
    <row r="10" spans="1:10" x14ac:dyDescent="0.25">
      <c r="A10" s="115"/>
      <c r="B10" s="527"/>
      <c r="C10" s="527"/>
      <c r="D10" s="527"/>
      <c r="E10" s="527"/>
      <c r="F10" s="527"/>
      <c r="G10" s="527"/>
      <c r="H10" s="529">
        <f>+D10-F10</f>
        <v>0</v>
      </c>
      <c r="I10" s="530"/>
      <c r="J10" s="115"/>
    </row>
    <row r="11" spans="1:10" x14ac:dyDescent="0.25">
      <c r="A11" s="115"/>
      <c r="B11" s="527"/>
      <c r="C11" s="527"/>
      <c r="D11" s="528"/>
      <c r="E11" s="528"/>
      <c r="F11" s="528"/>
      <c r="G11" s="528"/>
      <c r="H11" s="529">
        <f t="shared" ref="H11:H19" si="0">+D11-F11</f>
        <v>0</v>
      </c>
      <c r="I11" s="530"/>
      <c r="J11" s="115"/>
    </row>
    <row r="12" spans="1:10" x14ac:dyDescent="0.25">
      <c r="A12" s="115"/>
      <c r="B12" s="527"/>
      <c r="C12" s="527"/>
      <c r="D12" s="528"/>
      <c r="E12" s="528"/>
      <c r="F12" s="528"/>
      <c r="G12" s="528"/>
      <c r="H12" s="529">
        <f t="shared" si="0"/>
        <v>0</v>
      </c>
      <c r="I12" s="530"/>
      <c r="J12" s="115"/>
    </row>
    <row r="13" spans="1:10" x14ac:dyDescent="0.25">
      <c r="A13" s="115"/>
      <c r="B13" s="527"/>
      <c r="C13" s="527"/>
      <c r="D13" s="528"/>
      <c r="E13" s="528"/>
      <c r="F13" s="528"/>
      <c r="G13" s="528"/>
      <c r="H13" s="529">
        <f t="shared" si="0"/>
        <v>0</v>
      </c>
      <c r="I13" s="530"/>
      <c r="J13" s="115"/>
    </row>
    <row r="14" spans="1:10" x14ac:dyDescent="0.25">
      <c r="A14" s="115"/>
      <c r="B14" s="527"/>
      <c r="C14" s="527"/>
      <c r="D14" s="528"/>
      <c r="E14" s="528"/>
      <c r="F14" s="528"/>
      <c r="G14" s="528"/>
      <c r="H14" s="529">
        <f t="shared" si="0"/>
        <v>0</v>
      </c>
      <c r="I14" s="530"/>
      <c r="J14" s="115"/>
    </row>
    <row r="15" spans="1:10" x14ac:dyDescent="0.25">
      <c r="A15" s="115"/>
      <c r="B15" s="527"/>
      <c r="C15" s="527"/>
      <c r="D15" s="528"/>
      <c r="E15" s="528"/>
      <c r="F15" s="528"/>
      <c r="G15" s="528"/>
      <c r="H15" s="529">
        <f t="shared" si="0"/>
        <v>0</v>
      </c>
      <c r="I15" s="530"/>
      <c r="J15" s="115"/>
    </row>
    <row r="16" spans="1:10" x14ac:dyDescent="0.25">
      <c r="A16" s="115"/>
      <c r="B16" s="527"/>
      <c r="C16" s="527"/>
      <c r="D16" s="528"/>
      <c r="E16" s="528"/>
      <c r="F16" s="528"/>
      <c r="G16" s="528"/>
      <c r="H16" s="529">
        <f t="shared" si="0"/>
        <v>0</v>
      </c>
      <c r="I16" s="530"/>
      <c r="J16" s="115"/>
    </row>
    <row r="17" spans="1:10" x14ac:dyDescent="0.25">
      <c r="A17" s="115"/>
      <c r="B17" s="527"/>
      <c r="C17" s="527"/>
      <c r="D17" s="528"/>
      <c r="E17" s="528"/>
      <c r="F17" s="528"/>
      <c r="G17" s="528"/>
      <c r="H17" s="529">
        <f t="shared" si="0"/>
        <v>0</v>
      </c>
      <c r="I17" s="530"/>
      <c r="J17" s="115"/>
    </row>
    <row r="18" spans="1:10" x14ac:dyDescent="0.25">
      <c r="A18" s="115"/>
      <c r="B18" s="527"/>
      <c r="C18" s="527"/>
      <c r="D18" s="528"/>
      <c r="E18" s="528"/>
      <c r="F18" s="528"/>
      <c r="G18" s="528"/>
      <c r="H18" s="529">
        <f t="shared" si="0"/>
        <v>0</v>
      </c>
      <c r="I18" s="530"/>
      <c r="J18" s="115"/>
    </row>
    <row r="19" spans="1:10" x14ac:dyDescent="0.25">
      <c r="A19" s="115"/>
      <c r="B19" s="527" t="s">
        <v>338</v>
      </c>
      <c r="C19" s="527"/>
      <c r="D19" s="528">
        <f>SUM(D10:E18)</f>
        <v>0</v>
      </c>
      <c r="E19" s="528"/>
      <c r="F19" s="528">
        <f>SUM(F10:G18)</f>
        <v>0</v>
      </c>
      <c r="G19" s="528"/>
      <c r="H19" s="529">
        <f t="shared" si="0"/>
        <v>0</v>
      </c>
      <c r="I19" s="530"/>
      <c r="J19" s="115"/>
    </row>
    <row r="20" spans="1:10" x14ac:dyDescent="0.25">
      <c r="A20" s="115"/>
      <c r="B20" s="527"/>
      <c r="C20" s="527"/>
      <c r="D20" s="527"/>
      <c r="E20" s="527"/>
      <c r="F20" s="527"/>
      <c r="G20" s="527"/>
      <c r="H20" s="527"/>
      <c r="I20" s="527"/>
      <c r="J20" s="115"/>
    </row>
    <row r="21" spans="1:10" x14ac:dyDescent="0.25">
      <c r="A21" s="115"/>
      <c r="B21" s="502" t="s">
        <v>339</v>
      </c>
      <c r="C21" s="503"/>
      <c r="D21" s="503"/>
      <c r="E21" s="503"/>
      <c r="F21" s="503"/>
      <c r="G21" s="503"/>
      <c r="H21" s="503"/>
      <c r="I21" s="504"/>
      <c r="J21" s="115"/>
    </row>
    <row r="22" spans="1:10" x14ac:dyDescent="0.25">
      <c r="A22" s="115"/>
      <c r="B22" s="527"/>
      <c r="C22" s="527"/>
      <c r="D22" s="527"/>
      <c r="E22" s="527"/>
      <c r="F22" s="527"/>
      <c r="G22" s="527"/>
      <c r="H22" s="527"/>
      <c r="I22" s="527"/>
      <c r="J22" s="115"/>
    </row>
    <row r="23" spans="1:10" x14ac:dyDescent="0.25">
      <c r="A23" s="115"/>
      <c r="B23" s="527"/>
      <c r="C23" s="527"/>
      <c r="D23" s="528"/>
      <c r="E23" s="528"/>
      <c r="F23" s="528"/>
      <c r="G23" s="528"/>
      <c r="H23" s="529">
        <f>+D23-F23</f>
        <v>0</v>
      </c>
      <c r="I23" s="530"/>
      <c r="J23" s="115"/>
    </row>
    <row r="24" spans="1:10" x14ac:dyDescent="0.25">
      <c r="A24" s="115"/>
      <c r="B24" s="527"/>
      <c r="C24" s="527"/>
      <c r="D24" s="528"/>
      <c r="E24" s="528"/>
      <c r="F24" s="528"/>
      <c r="G24" s="528"/>
      <c r="H24" s="529">
        <f>+D24-F24</f>
        <v>0</v>
      </c>
      <c r="I24" s="530"/>
      <c r="J24" s="115"/>
    </row>
    <row r="25" spans="1:10" x14ac:dyDescent="0.25">
      <c r="A25" s="115"/>
      <c r="B25" s="527"/>
      <c r="C25" s="527"/>
      <c r="D25" s="528"/>
      <c r="E25" s="528"/>
      <c r="F25" s="528"/>
      <c r="G25" s="528"/>
      <c r="H25" s="529">
        <f t="shared" ref="H25:H29" si="1">+D25-F25</f>
        <v>0</v>
      </c>
      <c r="I25" s="530"/>
      <c r="J25" s="115"/>
    </row>
    <row r="26" spans="1:10" x14ac:dyDescent="0.25">
      <c r="A26" s="115"/>
      <c r="B26" s="527"/>
      <c r="C26" s="527"/>
      <c r="D26" s="528"/>
      <c r="E26" s="528"/>
      <c r="F26" s="528"/>
      <c r="G26" s="528"/>
      <c r="H26" s="529">
        <f t="shared" si="1"/>
        <v>0</v>
      </c>
      <c r="I26" s="530"/>
      <c r="J26" s="115"/>
    </row>
    <row r="27" spans="1:10" x14ac:dyDescent="0.25">
      <c r="A27" s="115"/>
      <c r="B27" s="527"/>
      <c r="C27" s="527"/>
      <c r="D27" s="528"/>
      <c r="E27" s="528"/>
      <c r="F27" s="528"/>
      <c r="G27" s="528"/>
      <c r="H27" s="529">
        <f t="shared" si="1"/>
        <v>0</v>
      </c>
      <c r="I27" s="530"/>
      <c r="J27" s="115"/>
    </row>
    <row r="28" spans="1:10" x14ac:dyDescent="0.25">
      <c r="A28" s="115"/>
      <c r="B28" s="527"/>
      <c r="C28" s="527"/>
      <c r="D28" s="528"/>
      <c r="E28" s="528"/>
      <c r="F28" s="528"/>
      <c r="G28" s="528"/>
      <c r="H28" s="529">
        <f t="shared" si="1"/>
        <v>0</v>
      </c>
      <c r="I28" s="530"/>
      <c r="J28" s="115"/>
    </row>
    <row r="29" spans="1:10" x14ac:dyDescent="0.25">
      <c r="A29" s="115"/>
      <c r="B29" s="527"/>
      <c r="C29" s="527"/>
      <c r="D29" s="528"/>
      <c r="E29" s="528"/>
      <c r="F29" s="528"/>
      <c r="G29" s="528"/>
      <c r="H29" s="529">
        <f t="shared" si="1"/>
        <v>0</v>
      </c>
      <c r="I29" s="530"/>
      <c r="J29" s="115"/>
    </row>
    <row r="30" spans="1:10" x14ac:dyDescent="0.25">
      <c r="A30" s="115"/>
      <c r="B30" s="527" t="s">
        <v>340</v>
      </c>
      <c r="C30" s="527"/>
      <c r="D30" s="528">
        <f>SUM(D22:E29)</f>
        <v>0</v>
      </c>
      <c r="E30" s="528"/>
      <c r="F30" s="528">
        <f>SUM(F22:G29)</f>
        <v>0</v>
      </c>
      <c r="G30" s="528"/>
      <c r="H30" s="528">
        <f>+D30-F30</f>
        <v>0</v>
      </c>
      <c r="I30" s="528"/>
      <c r="J30" s="115"/>
    </row>
    <row r="31" spans="1:10" x14ac:dyDescent="0.25">
      <c r="A31" s="115"/>
      <c r="B31" s="527"/>
      <c r="C31" s="527"/>
      <c r="D31" s="528"/>
      <c r="E31" s="528"/>
      <c r="F31" s="528"/>
      <c r="G31" s="528"/>
      <c r="H31" s="528"/>
      <c r="I31" s="528"/>
      <c r="J31" s="115"/>
    </row>
    <row r="32" spans="1:10" x14ac:dyDescent="0.25">
      <c r="A32" s="115"/>
      <c r="B32" s="531" t="s">
        <v>139</v>
      </c>
      <c r="C32" s="532"/>
      <c r="D32" s="529">
        <f>+D19+D30</f>
        <v>0</v>
      </c>
      <c r="E32" s="530"/>
      <c r="F32" s="529">
        <f>+F19+F30</f>
        <v>0</v>
      </c>
      <c r="G32" s="530"/>
      <c r="H32" s="529">
        <f>+H19+H30</f>
        <v>0</v>
      </c>
      <c r="I32" s="530"/>
      <c r="J32" s="115"/>
    </row>
    <row r="33" spans="1:10" x14ac:dyDescent="0.25">
      <c r="A33" s="115"/>
      <c r="B33" s="115"/>
      <c r="C33" s="115"/>
      <c r="D33" s="115"/>
      <c r="E33" s="115"/>
      <c r="F33" s="115"/>
      <c r="G33" s="115"/>
      <c r="H33" s="115"/>
      <c r="I33" s="115"/>
      <c r="J33" s="115"/>
    </row>
  </sheetData>
  <mergeCells count="102"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6:C26"/>
    <mergeCell ref="D26:E26"/>
    <mergeCell ref="F26:G26"/>
    <mergeCell ref="H26:I26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  <mergeCell ref="D10:E10"/>
    <mergeCell ref="F10:G10"/>
    <mergeCell ref="H10:I10"/>
  </mergeCells>
  <printOptions horizontalCentered="1" verticalCentered="1"/>
  <pageMargins left="0.39370078740157483" right="0.39370078740157483" top="1.1811023622047245" bottom="1.1811023622047245" header="0.31496062992125984" footer="0.31496062992125984"/>
  <pageSetup scale="6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35"/>
  <sheetViews>
    <sheetView tabSelected="1" view="pageBreakPreview" zoomScale="60" zoomScaleNormal="100" workbookViewId="0">
      <selection activeCell="E65" sqref="E65:I77"/>
    </sheetView>
  </sheetViews>
  <sheetFormatPr baseColWidth="10" defaultRowHeight="11.25" x14ac:dyDescent="0.25"/>
  <cols>
    <col min="1" max="1" width="43.7109375" style="110" customWidth="1"/>
    <col min="2" max="2" width="28.85546875" style="110" customWidth="1"/>
    <col min="3" max="3" width="24.42578125" style="110" customWidth="1"/>
    <col min="4" max="16384" width="11.42578125" style="110"/>
  </cols>
  <sheetData>
    <row r="1" spans="1:3" x14ac:dyDescent="0.25">
      <c r="A1" s="499" t="s">
        <v>450</v>
      </c>
      <c r="B1" s="500"/>
      <c r="C1" s="501"/>
    </row>
    <row r="2" spans="1:3" x14ac:dyDescent="0.25">
      <c r="A2" s="502" t="s">
        <v>406</v>
      </c>
      <c r="B2" s="503"/>
      <c r="C2" s="504"/>
    </row>
    <row r="3" spans="1:3" x14ac:dyDescent="0.25">
      <c r="A3" s="502" t="s">
        <v>341</v>
      </c>
      <c r="B3" s="503"/>
      <c r="C3" s="504"/>
    </row>
    <row r="4" spans="1:3" x14ac:dyDescent="0.25">
      <c r="A4" s="505" t="s">
        <v>519</v>
      </c>
      <c r="B4" s="506"/>
      <c r="C4" s="507"/>
    </row>
    <row r="5" spans="1:3" x14ac:dyDescent="0.25">
      <c r="A5" s="106"/>
      <c r="B5" s="106"/>
    </row>
    <row r="6" spans="1:3" x14ac:dyDescent="0.25">
      <c r="A6" s="89" t="s">
        <v>330</v>
      </c>
      <c r="B6" s="89" t="s">
        <v>213</v>
      </c>
      <c r="C6" s="89" t="s">
        <v>240</v>
      </c>
    </row>
    <row r="7" spans="1:3" x14ac:dyDescent="0.25">
      <c r="A7" s="533" t="s">
        <v>337</v>
      </c>
      <c r="B7" s="534"/>
      <c r="C7" s="535"/>
    </row>
    <row r="8" spans="1:3" x14ac:dyDescent="0.25">
      <c r="A8" s="111"/>
      <c r="B8" s="111"/>
      <c r="C8" s="112"/>
    </row>
    <row r="9" spans="1:3" x14ac:dyDescent="0.25">
      <c r="A9" s="111"/>
      <c r="B9" s="111"/>
      <c r="C9" s="112"/>
    </row>
    <row r="10" spans="1:3" x14ac:dyDescent="0.25">
      <c r="A10" s="111"/>
      <c r="B10" s="111"/>
      <c r="C10" s="112"/>
    </row>
    <row r="11" spans="1:3" x14ac:dyDescent="0.25">
      <c r="A11" s="111"/>
      <c r="B11" s="111"/>
      <c r="C11" s="112"/>
    </row>
    <row r="12" spans="1:3" x14ac:dyDescent="0.25">
      <c r="A12" s="111"/>
      <c r="B12" s="111"/>
      <c r="C12" s="112"/>
    </row>
    <row r="13" spans="1:3" x14ac:dyDescent="0.25">
      <c r="A13" s="111"/>
      <c r="B13" s="111"/>
      <c r="C13" s="112"/>
    </row>
    <row r="14" spans="1:3" x14ac:dyDescent="0.25">
      <c r="A14" s="111"/>
      <c r="B14" s="111"/>
      <c r="C14" s="112"/>
    </row>
    <row r="15" spans="1:3" x14ac:dyDescent="0.25">
      <c r="A15" s="111"/>
      <c r="B15" s="111"/>
      <c r="C15" s="112"/>
    </row>
    <row r="16" spans="1:3" x14ac:dyDescent="0.25">
      <c r="A16" s="111"/>
      <c r="B16" s="111"/>
      <c r="C16" s="112"/>
    </row>
    <row r="17" spans="1:3" x14ac:dyDescent="0.25">
      <c r="A17" s="111"/>
      <c r="B17" s="111"/>
      <c r="C17" s="112"/>
    </row>
    <row r="18" spans="1:3" x14ac:dyDescent="0.25">
      <c r="A18" s="113" t="s">
        <v>342</v>
      </c>
      <c r="B18" s="111">
        <f>SUM(B8:B17)</f>
        <v>0</v>
      </c>
      <c r="C18" s="111">
        <f>SUM(C8:C17)</f>
        <v>0</v>
      </c>
    </row>
    <row r="19" spans="1:3" x14ac:dyDescent="0.25">
      <c r="A19" s="111"/>
      <c r="B19" s="111"/>
      <c r="C19" s="112"/>
    </row>
    <row r="20" spans="1:3" x14ac:dyDescent="0.25">
      <c r="A20" s="533" t="s">
        <v>339</v>
      </c>
      <c r="B20" s="534"/>
      <c r="C20" s="535"/>
    </row>
    <row r="21" spans="1:3" x14ac:dyDescent="0.25">
      <c r="A21" s="111"/>
      <c r="B21" s="111"/>
      <c r="C21" s="112"/>
    </row>
    <row r="22" spans="1:3" x14ac:dyDescent="0.25">
      <c r="A22" s="111"/>
      <c r="B22" s="111"/>
      <c r="C22" s="112"/>
    </row>
    <row r="23" spans="1:3" x14ac:dyDescent="0.25">
      <c r="A23" s="111"/>
      <c r="B23" s="111"/>
      <c r="C23" s="112"/>
    </row>
    <row r="24" spans="1:3" x14ac:dyDescent="0.25">
      <c r="A24" s="111"/>
      <c r="B24" s="111"/>
      <c r="C24" s="112"/>
    </row>
    <row r="25" spans="1:3" x14ac:dyDescent="0.25">
      <c r="A25" s="111"/>
      <c r="B25" s="111"/>
      <c r="C25" s="112"/>
    </row>
    <row r="26" spans="1:3" x14ac:dyDescent="0.25">
      <c r="A26" s="111"/>
      <c r="B26" s="111"/>
      <c r="C26" s="112"/>
    </row>
    <row r="27" spans="1:3" x14ac:dyDescent="0.25">
      <c r="A27" s="111"/>
      <c r="B27" s="111"/>
      <c r="C27" s="112"/>
    </row>
    <row r="28" spans="1:3" x14ac:dyDescent="0.25">
      <c r="A28" s="111"/>
      <c r="B28" s="111"/>
      <c r="C28" s="112"/>
    </row>
    <row r="29" spans="1:3" x14ac:dyDescent="0.25">
      <c r="A29" s="111"/>
      <c r="B29" s="111"/>
      <c r="C29" s="112"/>
    </row>
    <row r="30" spans="1:3" x14ac:dyDescent="0.25">
      <c r="A30" s="111"/>
      <c r="B30" s="111"/>
      <c r="C30" s="112"/>
    </row>
    <row r="31" spans="1:3" x14ac:dyDescent="0.25">
      <c r="A31" s="111"/>
      <c r="B31" s="111"/>
      <c r="C31" s="112"/>
    </row>
    <row r="32" spans="1:3" x14ac:dyDescent="0.25">
      <c r="A32" s="111"/>
      <c r="B32" s="111"/>
      <c r="C32" s="112"/>
    </row>
    <row r="33" spans="1:3" x14ac:dyDescent="0.25">
      <c r="A33" s="113" t="s">
        <v>343</v>
      </c>
      <c r="B33" s="111">
        <f>SUM(B21:B32)</f>
        <v>0</v>
      </c>
      <c r="C33" s="111">
        <f>SUM(C21:C32)</f>
        <v>0</v>
      </c>
    </row>
    <row r="34" spans="1:3" x14ac:dyDescent="0.25">
      <c r="A34" s="111"/>
      <c r="B34" s="111"/>
      <c r="C34" s="112"/>
    </row>
    <row r="35" spans="1:3" x14ac:dyDescent="0.25">
      <c r="A35" s="113" t="s">
        <v>139</v>
      </c>
      <c r="B35" s="114">
        <f>+B18+B33</f>
        <v>0</v>
      </c>
      <c r="C35" s="114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rintOptions horizontalCentered="1" verticalCentered="1"/>
  <pageMargins left="0.39370078740157483" right="0.39370078740157483" top="1.1811023622047245" bottom="1.1811023622047245" header="0.31496062992125984" footer="0.31496062992125984"/>
  <pageSetup scale="6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G39"/>
  <sheetViews>
    <sheetView tabSelected="1" view="pageBreakPreview" zoomScale="60" zoomScaleNormal="100" workbookViewId="0">
      <selection activeCell="E65" sqref="E65:I77"/>
    </sheetView>
  </sheetViews>
  <sheetFormatPr baseColWidth="10" defaultRowHeight="15" x14ac:dyDescent="0.25"/>
  <cols>
    <col min="1" max="1" width="1.140625" style="105" customWidth="1"/>
    <col min="2" max="2" width="57" style="105" customWidth="1"/>
    <col min="3" max="5" width="11.42578125" style="105"/>
    <col min="6" max="6" width="4.28515625" style="339" customWidth="1"/>
    <col min="7" max="16384" width="11.42578125" style="105"/>
  </cols>
  <sheetData>
    <row r="1" spans="1:7" x14ac:dyDescent="0.25">
      <c r="A1" s="499" t="s">
        <v>406</v>
      </c>
      <c r="B1" s="500"/>
      <c r="C1" s="500"/>
      <c r="D1" s="500"/>
      <c r="E1" s="500"/>
    </row>
    <row r="2" spans="1:7" x14ac:dyDescent="0.25">
      <c r="A2" s="502" t="s">
        <v>375</v>
      </c>
      <c r="B2" s="503"/>
      <c r="C2" s="503"/>
      <c r="D2" s="503"/>
      <c r="E2" s="503"/>
    </row>
    <row r="3" spans="1:7" x14ac:dyDescent="0.25">
      <c r="A3" s="505" t="s">
        <v>519</v>
      </c>
      <c r="B3" s="506"/>
      <c r="C3" s="506"/>
      <c r="D3" s="506"/>
      <c r="E3" s="506"/>
    </row>
    <row r="4" spans="1:7" ht="6" customHeight="1" x14ac:dyDescent="0.25">
      <c r="A4" s="106"/>
      <c r="B4" s="106"/>
      <c r="C4" s="106"/>
      <c r="D4" s="106"/>
      <c r="E4" s="106"/>
    </row>
    <row r="5" spans="1:7" x14ac:dyDescent="0.25">
      <c r="A5" s="520" t="s">
        <v>76</v>
      </c>
      <c r="B5" s="520"/>
      <c r="C5" s="90" t="s">
        <v>210</v>
      </c>
      <c r="D5" s="90" t="s">
        <v>213</v>
      </c>
      <c r="E5" s="90" t="s">
        <v>376</v>
      </c>
    </row>
    <row r="6" spans="1:7" ht="5.25" customHeight="1" thickBot="1" x14ac:dyDescent="0.3">
      <c r="A6" s="24"/>
      <c r="B6" s="25"/>
      <c r="C6" s="26"/>
      <c r="D6" s="26"/>
      <c r="E6" s="26"/>
    </row>
    <row r="7" spans="1:7" ht="15.75" thickBot="1" x14ac:dyDescent="0.3">
      <c r="A7" s="40"/>
      <c r="B7" s="41" t="s">
        <v>377</v>
      </c>
      <c r="C7" s="311">
        <f>+C8+C9</f>
        <v>5360239.6399999997</v>
      </c>
      <c r="D7" s="311">
        <f>+D8+D9</f>
        <v>3997047.75</v>
      </c>
      <c r="E7" s="311">
        <f>+E8+E9</f>
        <v>3997047.75</v>
      </c>
    </row>
    <row r="8" spans="1:7" x14ac:dyDescent="0.25">
      <c r="A8" s="536" t="s">
        <v>389</v>
      </c>
      <c r="B8" s="537"/>
      <c r="C8" s="310">
        <f>+EAI!E33</f>
        <v>0</v>
      </c>
      <c r="D8" s="310">
        <f>+EAI!H33</f>
        <v>0</v>
      </c>
      <c r="E8" s="310">
        <f>+EAI!I33</f>
        <v>0</v>
      </c>
    </row>
    <row r="9" spans="1:7" x14ac:dyDescent="0.25">
      <c r="A9" s="541" t="s">
        <v>390</v>
      </c>
      <c r="B9" s="542"/>
      <c r="C9" s="312">
        <f>+EAI!E46</f>
        <v>5360239.6399999997</v>
      </c>
      <c r="D9" s="312">
        <f>+EAI!H46</f>
        <v>3997047.75</v>
      </c>
      <c r="E9" s="312">
        <f>+EAI!I46</f>
        <v>3997047.75</v>
      </c>
    </row>
    <row r="10" spans="1:7" ht="6.75" customHeight="1" thickBot="1" x14ac:dyDescent="0.3">
      <c r="A10" s="22"/>
      <c r="B10" s="92"/>
      <c r="C10" s="298"/>
      <c r="D10" s="298"/>
      <c r="E10" s="298"/>
    </row>
    <row r="11" spans="1:7" ht="15.75" thickBot="1" x14ac:dyDescent="0.3">
      <c r="A11" s="42"/>
      <c r="B11" s="41" t="s">
        <v>378</v>
      </c>
      <c r="C11" s="311">
        <f>+C12+C13</f>
        <v>5360239.6399999997</v>
      </c>
      <c r="D11" s="311">
        <f>+D12+D13</f>
        <v>2414742.39</v>
      </c>
      <c r="E11" s="311">
        <f>+E12+E13</f>
        <v>2414742.39</v>
      </c>
    </row>
    <row r="12" spans="1:7" x14ac:dyDescent="0.25">
      <c r="A12" s="539" t="s">
        <v>391</v>
      </c>
      <c r="B12" s="540"/>
      <c r="C12" s="310"/>
      <c r="D12" s="310"/>
      <c r="E12" s="310"/>
    </row>
    <row r="13" spans="1:7" x14ac:dyDescent="0.25">
      <c r="A13" s="541" t="s">
        <v>392</v>
      </c>
      <c r="B13" s="542"/>
      <c r="C13" s="312">
        <f>+CAdmon!D22</f>
        <v>5360239.6399999997</v>
      </c>
      <c r="D13" s="312">
        <f>+CAdmon!G22</f>
        <v>2414742.39</v>
      </c>
      <c r="E13" s="312">
        <f>+CAdmon!H22</f>
        <v>2414742.39</v>
      </c>
    </row>
    <row r="14" spans="1:7" ht="5.25" customHeight="1" thickBot="1" x14ac:dyDescent="0.3">
      <c r="A14" s="28"/>
      <c r="B14" s="27"/>
      <c r="C14" s="298"/>
      <c r="D14" s="298"/>
      <c r="E14" s="298"/>
    </row>
    <row r="15" spans="1:7" ht="15.75" thickBot="1" x14ac:dyDescent="0.3">
      <c r="A15" s="40"/>
      <c r="B15" s="41" t="s">
        <v>379</v>
      </c>
      <c r="C15" s="311">
        <f>+C7-C11</f>
        <v>0</v>
      </c>
      <c r="D15" s="311">
        <f>+D7-D11</f>
        <v>1582305.3599999999</v>
      </c>
      <c r="E15" s="311">
        <f>+E7-E11</f>
        <v>1582305.3599999999</v>
      </c>
    </row>
    <row r="16" spans="1:7" x14ac:dyDescent="0.25">
      <c r="A16" s="106"/>
      <c r="B16" s="106"/>
      <c r="C16" s="106"/>
      <c r="D16" s="106"/>
      <c r="E16" s="106"/>
    </row>
    <row r="17" spans="1:5" s="105" customFormat="1" x14ac:dyDescent="0.25">
      <c r="A17" s="520" t="s">
        <v>76</v>
      </c>
      <c r="B17" s="520"/>
      <c r="C17" s="90" t="s">
        <v>210</v>
      </c>
      <c r="D17" s="90" t="s">
        <v>213</v>
      </c>
      <c r="E17" s="90" t="s">
        <v>376</v>
      </c>
    </row>
    <row r="18" spans="1:5" s="105" customFormat="1" ht="6.75" customHeight="1" x14ac:dyDescent="0.25">
      <c r="A18" s="24"/>
      <c r="B18" s="25"/>
      <c r="C18" s="313"/>
      <c r="D18" s="313"/>
      <c r="E18" s="313"/>
    </row>
    <row r="19" spans="1:5" s="105" customFormat="1" x14ac:dyDescent="0.25">
      <c r="A19" s="543" t="s">
        <v>380</v>
      </c>
      <c r="B19" s="544"/>
      <c r="C19" s="312">
        <f>+C15</f>
        <v>0</v>
      </c>
      <c r="D19" s="312">
        <f>+D15</f>
        <v>1582305.3599999999</v>
      </c>
      <c r="E19" s="312">
        <f>+E15</f>
        <v>1582305.3599999999</v>
      </c>
    </row>
    <row r="20" spans="1:5" s="105" customFormat="1" ht="6" customHeight="1" x14ac:dyDescent="0.25">
      <c r="A20" s="22"/>
      <c r="B20" s="92"/>
      <c r="C20" s="298"/>
      <c r="D20" s="298"/>
      <c r="E20" s="298"/>
    </row>
    <row r="21" spans="1:5" s="105" customFormat="1" x14ac:dyDescent="0.25">
      <c r="A21" s="543" t="s">
        <v>381</v>
      </c>
      <c r="B21" s="544"/>
      <c r="C21" s="312">
        <v>0</v>
      </c>
      <c r="D21" s="312">
        <v>0</v>
      </c>
      <c r="E21" s="312">
        <v>0</v>
      </c>
    </row>
    <row r="22" spans="1:5" s="105" customFormat="1" ht="7.5" customHeight="1" thickBot="1" x14ac:dyDescent="0.3">
      <c r="A22" s="28"/>
      <c r="B22" s="27"/>
      <c r="C22" s="298"/>
      <c r="D22" s="298"/>
      <c r="E22" s="298"/>
    </row>
    <row r="23" spans="1:5" s="105" customFormat="1" ht="15.75" thickBot="1" x14ac:dyDescent="0.3">
      <c r="A23" s="42"/>
      <c r="B23" s="41" t="s">
        <v>382</v>
      </c>
      <c r="C23" s="314">
        <f>+C19-C21</f>
        <v>0</v>
      </c>
      <c r="D23" s="314">
        <f>+D19-D21</f>
        <v>1582305.3599999999</v>
      </c>
      <c r="E23" s="314">
        <f>+E19-E21</f>
        <v>1582305.3599999999</v>
      </c>
    </row>
    <row r="24" spans="1:5" s="105" customFormat="1" x14ac:dyDescent="0.25">
      <c r="A24" s="106"/>
      <c r="B24" s="106"/>
      <c r="C24" s="106"/>
      <c r="D24" s="106"/>
      <c r="E24" s="106"/>
    </row>
    <row r="25" spans="1:5" s="105" customFormat="1" x14ac:dyDescent="0.25">
      <c r="A25" s="520" t="s">
        <v>76</v>
      </c>
      <c r="B25" s="520"/>
      <c r="C25" s="90" t="s">
        <v>210</v>
      </c>
      <c r="D25" s="90" t="s">
        <v>213</v>
      </c>
      <c r="E25" s="90" t="s">
        <v>376</v>
      </c>
    </row>
    <row r="26" spans="1:5" s="105" customFormat="1" ht="5.25" customHeight="1" x14ac:dyDescent="0.25">
      <c r="A26" s="24"/>
      <c r="B26" s="25"/>
      <c r="C26" s="26"/>
      <c r="D26" s="26"/>
      <c r="E26" s="26"/>
    </row>
    <row r="27" spans="1:5" s="105" customFormat="1" x14ac:dyDescent="0.25">
      <c r="A27" s="543" t="s">
        <v>383</v>
      </c>
      <c r="B27" s="544"/>
      <c r="C27" s="312">
        <f>+EAI!E52</f>
        <v>0</v>
      </c>
      <c r="D27" s="312">
        <f>+EAI!H51</f>
        <v>0</v>
      </c>
      <c r="E27" s="312">
        <f>+EAI!I51</f>
        <v>0</v>
      </c>
    </row>
    <row r="28" spans="1:5" s="105" customFormat="1" ht="5.25" customHeight="1" x14ac:dyDescent="0.25">
      <c r="A28" s="22"/>
      <c r="B28" s="92"/>
      <c r="C28" s="298"/>
      <c r="D28" s="298"/>
      <c r="E28" s="298"/>
    </row>
    <row r="29" spans="1:5" s="105" customFormat="1" x14ac:dyDescent="0.25">
      <c r="A29" s="543" t="s">
        <v>384</v>
      </c>
      <c r="B29" s="544"/>
      <c r="C29" s="312">
        <v>0</v>
      </c>
      <c r="D29" s="312">
        <v>0</v>
      </c>
      <c r="E29" s="312">
        <v>0</v>
      </c>
    </row>
    <row r="30" spans="1:5" s="105" customFormat="1" ht="3.75" customHeight="1" thickBot="1" x14ac:dyDescent="0.3">
      <c r="A30" s="29"/>
      <c r="B30" s="30"/>
      <c r="C30" s="310"/>
      <c r="D30" s="310"/>
      <c r="E30" s="310"/>
    </row>
    <row r="31" spans="1:5" s="105" customFormat="1" ht="15.75" thickBot="1" x14ac:dyDescent="0.3">
      <c r="A31" s="42"/>
      <c r="B31" s="41" t="s">
        <v>385</v>
      </c>
      <c r="C31" s="314">
        <f>+C27-C29</f>
        <v>0</v>
      </c>
      <c r="D31" s="314">
        <f>+D27-D29</f>
        <v>0</v>
      </c>
      <c r="E31" s="314">
        <f>+E27-E29</f>
        <v>0</v>
      </c>
    </row>
    <row r="32" spans="1:5" s="339" customFormat="1" x14ac:dyDescent="0.25">
      <c r="A32" s="106"/>
      <c r="B32" s="106"/>
      <c r="C32" s="106"/>
      <c r="D32" s="106"/>
      <c r="E32" s="106"/>
    </row>
    <row r="33" spans="1:5" s="339" customFormat="1" ht="23.25" customHeight="1" x14ac:dyDescent="0.25">
      <c r="A33" s="106"/>
      <c r="B33" s="545" t="s">
        <v>386</v>
      </c>
      <c r="C33" s="545"/>
      <c r="D33" s="545"/>
      <c r="E33" s="545"/>
    </row>
    <row r="34" spans="1:5" s="339" customFormat="1" ht="28.5" customHeight="1" x14ac:dyDescent="0.25">
      <c r="A34" s="106"/>
      <c r="B34" s="545" t="s">
        <v>387</v>
      </c>
      <c r="C34" s="545"/>
      <c r="D34" s="545"/>
      <c r="E34" s="545"/>
    </row>
    <row r="35" spans="1:5" s="339" customFormat="1" x14ac:dyDescent="0.25">
      <c r="A35" s="106"/>
      <c r="B35" s="538" t="s">
        <v>388</v>
      </c>
      <c r="C35" s="538"/>
      <c r="D35" s="538"/>
      <c r="E35" s="538"/>
    </row>
    <row r="36" spans="1:5" s="339" customFormat="1" x14ac:dyDescent="0.25"/>
    <row r="37" spans="1:5" s="339" customFormat="1" x14ac:dyDescent="0.25"/>
    <row r="38" spans="1:5" s="339" customFormat="1" x14ac:dyDescent="0.25"/>
    <row r="39" spans="1:5" s="339" customFormat="1" x14ac:dyDescent="0.25"/>
  </sheetData>
  <mergeCells count="17">
    <mergeCell ref="A9:B9"/>
    <mergeCell ref="A27:B27"/>
    <mergeCell ref="A29:B29"/>
    <mergeCell ref="B33:E33"/>
    <mergeCell ref="B34:E34"/>
    <mergeCell ref="B35:E35"/>
    <mergeCell ref="A25:B25"/>
    <mergeCell ref="A12:B12"/>
    <mergeCell ref="A13:B13"/>
    <mergeCell ref="A17:B17"/>
    <mergeCell ref="A19:B19"/>
    <mergeCell ref="A21:B21"/>
    <mergeCell ref="A1:E1"/>
    <mergeCell ref="A2:E2"/>
    <mergeCell ref="A3:E3"/>
    <mergeCell ref="A5:B5"/>
    <mergeCell ref="A8:B8"/>
  </mergeCells>
  <printOptions horizontalCentered="1" verticalCentered="1"/>
  <pageMargins left="0.39370078740157483" right="0.39370078740157483" top="1.1811023622047245" bottom="1.1811023622047245" header="0.31496062992125984" footer="0.31496062992125984"/>
  <pageSetup scale="60" orientation="landscape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131"/>
  <sheetViews>
    <sheetView tabSelected="1" view="pageBreakPreview" topLeftCell="A31" zoomScaleNormal="100" zoomScaleSheetLayoutView="100" workbookViewId="0">
      <selection activeCell="E65" sqref="E65:I77"/>
    </sheetView>
  </sheetViews>
  <sheetFormatPr baseColWidth="10" defaultRowHeight="15" x14ac:dyDescent="0.25"/>
  <cols>
    <col min="1" max="1" width="2.140625" style="104" customWidth="1"/>
    <col min="2" max="3" width="3.7109375" style="110" customWidth="1"/>
    <col min="4" max="4" width="65.7109375" style="110" customWidth="1"/>
    <col min="5" max="5" width="12.7109375" style="110" customWidth="1"/>
    <col min="6" max="6" width="14.28515625" style="110" customWidth="1"/>
    <col min="7" max="8" width="12.7109375" style="110" customWidth="1"/>
    <col min="9" max="10" width="12.85546875" style="110" customWidth="1"/>
    <col min="11" max="11" width="3.140625" style="339" customWidth="1"/>
    <col min="12" max="16384" width="11.42578125" style="105"/>
  </cols>
  <sheetData>
    <row r="1" spans="2:11" s="104" customFormat="1" ht="12.75" customHeight="1" x14ac:dyDescent="0.25">
      <c r="B1" s="106"/>
      <c r="C1" s="106"/>
      <c r="D1" s="106"/>
      <c r="E1" s="106"/>
      <c r="F1" s="106"/>
      <c r="G1" s="106"/>
      <c r="H1" s="106"/>
      <c r="I1" s="106"/>
    </row>
    <row r="2" spans="2:11" x14ac:dyDescent="0.25">
      <c r="B2" s="499" t="s">
        <v>450</v>
      </c>
      <c r="C2" s="500"/>
      <c r="D2" s="500"/>
      <c r="E2" s="500"/>
      <c r="F2" s="500"/>
      <c r="G2" s="500"/>
      <c r="H2" s="500"/>
      <c r="I2" s="500"/>
      <c r="J2" s="501"/>
      <c r="K2" s="104"/>
    </row>
    <row r="3" spans="2:11" x14ac:dyDescent="0.25">
      <c r="B3" s="499" t="s">
        <v>406</v>
      </c>
      <c r="C3" s="500"/>
      <c r="D3" s="500"/>
      <c r="E3" s="500"/>
      <c r="F3" s="500"/>
      <c r="G3" s="500"/>
      <c r="H3" s="500"/>
      <c r="I3" s="500"/>
      <c r="J3" s="501"/>
      <c r="K3" s="104"/>
    </row>
    <row r="4" spans="2:11" x14ac:dyDescent="0.25">
      <c r="B4" s="502" t="s">
        <v>344</v>
      </c>
      <c r="C4" s="503"/>
      <c r="D4" s="503"/>
      <c r="E4" s="503"/>
      <c r="F4" s="503"/>
      <c r="G4" s="503"/>
      <c r="H4" s="503"/>
      <c r="I4" s="503"/>
      <c r="J4" s="504"/>
      <c r="K4" s="104"/>
    </row>
    <row r="5" spans="2:11" x14ac:dyDescent="0.25">
      <c r="B5" s="505" t="s">
        <v>519</v>
      </c>
      <c r="C5" s="506"/>
      <c r="D5" s="506"/>
      <c r="E5" s="506"/>
      <c r="F5" s="506"/>
      <c r="G5" s="506"/>
      <c r="H5" s="506"/>
      <c r="I5" s="506"/>
      <c r="J5" s="507"/>
      <c r="K5" s="104"/>
    </row>
    <row r="6" spans="2:11" s="104" customFormat="1" ht="2.25" customHeight="1" x14ac:dyDescent="0.25">
      <c r="B6" s="107"/>
      <c r="C6" s="107"/>
      <c r="D6" s="107"/>
      <c r="E6" s="107"/>
      <c r="F6" s="107"/>
      <c r="G6" s="107"/>
      <c r="H6" s="107"/>
      <c r="I6" s="107"/>
      <c r="J6" s="107"/>
    </row>
    <row r="7" spans="2:11" x14ac:dyDescent="0.25">
      <c r="B7" s="499" t="s">
        <v>76</v>
      </c>
      <c r="C7" s="500"/>
      <c r="D7" s="501"/>
      <c r="E7" s="521" t="s">
        <v>245</v>
      </c>
      <c r="F7" s="521"/>
      <c r="G7" s="521"/>
      <c r="H7" s="521"/>
      <c r="I7" s="521"/>
      <c r="J7" s="521" t="s">
        <v>237</v>
      </c>
      <c r="K7" s="104"/>
    </row>
    <row r="8" spans="2:11" ht="22.5" x14ac:dyDescent="0.25">
      <c r="B8" s="502"/>
      <c r="C8" s="503"/>
      <c r="D8" s="504"/>
      <c r="E8" s="90" t="s">
        <v>238</v>
      </c>
      <c r="F8" s="90" t="s">
        <v>239</v>
      </c>
      <c r="G8" s="90" t="s">
        <v>212</v>
      </c>
      <c r="H8" s="90" t="s">
        <v>213</v>
      </c>
      <c r="I8" s="90" t="s">
        <v>240</v>
      </c>
      <c r="J8" s="521"/>
      <c r="K8" s="104"/>
    </row>
    <row r="9" spans="2:11" ht="15.75" customHeight="1" x14ac:dyDescent="0.25">
      <c r="B9" s="505"/>
      <c r="C9" s="506"/>
      <c r="D9" s="507"/>
      <c r="E9" s="90">
        <v>1</v>
      </c>
      <c r="F9" s="90">
        <v>2</v>
      </c>
      <c r="G9" s="90" t="s">
        <v>241</v>
      </c>
      <c r="H9" s="90">
        <v>4</v>
      </c>
      <c r="I9" s="90">
        <v>5</v>
      </c>
      <c r="J9" s="90" t="s">
        <v>242</v>
      </c>
      <c r="K9" s="104"/>
    </row>
    <row r="10" spans="2:11" ht="14.25" customHeight="1" x14ac:dyDescent="0.25">
      <c r="B10" s="549" t="s">
        <v>345</v>
      </c>
      <c r="C10" s="550"/>
      <c r="D10" s="551"/>
      <c r="E10" s="307"/>
      <c r="F10" s="298"/>
      <c r="G10" s="298"/>
      <c r="H10" s="298"/>
      <c r="I10" s="298"/>
      <c r="J10" s="298"/>
      <c r="K10" s="104"/>
    </row>
    <row r="11" spans="2:11" ht="14.25" customHeight="1" x14ac:dyDescent="0.25">
      <c r="B11" s="22"/>
      <c r="C11" s="547" t="s">
        <v>346</v>
      </c>
      <c r="D11" s="548"/>
      <c r="E11" s="308">
        <f>+E12+E13</f>
        <v>0</v>
      </c>
      <c r="F11" s="308">
        <f>+F12+F13</f>
        <v>0</v>
      </c>
      <c r="G11" s="301">
        <f>+E11+F11</f>
        <v>0</v>
      </c>
      <c r="H11" s="308">
        <f>+H12+H13</f>
        <v>0</v>
      </c>
      <c r="I11" s="308">
        <f>+I12+I13</f>
        <v>0</v>
      </c>
      <c r="J11" s="301">
        <f>+G11-H11</f>
        <v>0</v>
      </c>
      <c r="K11" s="104"/>
    </row>
    <row r="12" spans="2:11" ht="14.25" customHeight="1" x14ac:dyDescent="0.25">
      <c r="B12" s="22"/>
      <c r="C12" s="91"/>
      <c r="D12" s="92" t="s">
        <v>347</v>
      </c>
      <c r="E12" s="307"/>
      <c r="F12" s="298"/>
      <c r="G12" s="298">
        <f t="shared" ref="G12:G39" si="0">+E12+F12</f>
        <v>0</v>
      </c>
      <c r="H12" s="298"/>
      <c r="I12" s="298"/>
      <c r="J12" s="298">
        <f t="shared" ref="J12:J39" si="1">+G12-H12</f>
        <v>0</v>
      </c>
      <c r="K12" s="104"/>
    </row>
    <row r="13" spans="2:11" ht="14.25" customHeight="1" x14ac:dyDescent="0.25">
      <c r="B13" s="22"/>
      <c r="C13" s="91"/>
      <c r="D13" s="92" t="s">
        <v>348</v>
      </c>
      <c r="E13" s="307"/>
      <c r="F13" s="298"/>
      <c r="G13" s="298">
        <f t="shared" si="0"/>
        <v>0</v>
      </c>
      <c r="H13" s="298"/>
      <c r="I13" s="298"/>
      <c r="J13" s="298">
        <f t="shared" si="1"/>
        <v>0</v>
      </c>
      <c r="K13" s="104"/>
    </row>
    <row r="14" spans="2:11" ht="14.25" customHeight="1" x14ac:dyDescent="0.25">
      <c r="B14" s="22"/>
      <c r="C14" s="547" t="s">
        <v>349</v>
      </c>
      <c r="D14" s="548"/>
      <c r="E14" s="308">
        <f>SUM(E15:E22)</f>
        <v>5360239.6399999997</v>
      </c>
      <c r="F14" s="308">
        <f>SUM(F15:F22)</f>
        <v>89678.35</v>
      </c>
      <c r="G14" s="301">
        <f t="shared" si="0"/>
        <v>5449917.9899999993</v>
      </c>
      <c r="H14" s="308">
        <f>SUM(H15:H22)</f>
        <v>1243769.1200000001</v>
      </c>
      <c r="I14" s="308">
        <f>SUM(I15:I22)</f>
        <v>1243769.1200000001</v>
      </c>
      <c r="J14" s="301">
        <f t="shared" si="1"/>
        <v>4206148.8699999992</v>
      </c>
      <c r="K14" s="104"/>
    </row>
    <row r="15" spans="2:11" ht="14.25" customHeight="1" x14ac:dyDescent="0.25">
      <c r="B15" s="22"/>
      <c r="C15" s="91"/>
      <c r="D15" s="92" t="s">
        <v>350</v>
      </c>
      <c r="E15" s="307">
        <f>+CAdmon!D12</f>
        <v>5360239.6399999997</v>
      </c>
      <c r="F15" s="298">
        <v>89678.35</v>
      </c>
      <c r="G15" s="298">
        <f t="shared" si="0"/>
        <v>5449917.9899999993</v>
      </c>
      <c r="H15" s="298">
        <f>+I15</f>
        <v>1243769.1200000001</v>
      </c>
      <c r="I15" s="298">
        <f>+COG!H10+COG!H18+COG!H29+COG!H30+COG!H31+COG!H32+COG!H33+COG!H35+COG!H37</f>
        <v>1243769.1200000001</v>
      </c>
      <c r="J15" s="298">
        <f t="shared" si="1"/>
        <v>4206148.8699999992</v>
      </c>
      <c r="K15" s="104"/>
    </row>
    <row r="16" spans="2:11" ht="14.25" customHeight="1" x14ac:dyDescent="0.25">
      <c r="B16" s="22"/>
      <c r="C16" s="91"/>
      <c r="D16" s="92" t="s">
        <v>351</v>
      </c>
      <c r="E16" s="307"/>
      <c r="F16" s="298"/>
      <c r="G16" s="298">
        <f t="shared" si="0"/>
        <v>0</v>
      </c>
      <c r="H16" s="298"/>
      <c r="I16" s="298"/>
      <c r="J16" s="298">
        <f t="shared" si="1"/>
        <v>0</v>
      </c>
      <c r="K16" s="104"/>
    </row>
    <row r="17" spans="2:11" ht="14.25" customHeight="1" x14ac:dyDescent="0.25">
      <c r="B17" s="22"/>
      <c r="C17" s="91"/>
      <c r="D17" s="92" t="s">
        <v>352</v>
      </c>
      <c r="E17" s="307"/>
      <c r="F17" s="298"/>
      <c r="G17" s="298">
        <f t="shared" si="0"/>
        <v>0</v>
      </c>
      <c r="H17" s="298"/>
      <c r="I17" s="298"/>
      <c r="J17" s="298">
        <f t="shared" si="1"/>
        <v>0</v>
      </c>
      <c r="K17" s="104"/>
    </row>
    <row r="18" spans="2:11" ht="14.25" customHeight="1" x14ac:dyDescent="0.25">
      <c r="B18" s="22"/>
      <c r="C18" s="91"/>
      <c r="D18" s="92" t="s">
        <v>353</v>
      </c>
      <c r="E18" s="307"/>
      <c r="F18" s="298"/>
      <c r="G18" s="298">
        <f t="shared" si="0"/>
        <v>0</v>
      </c>
      <c r="H18" s="298"/>
      <c r="I18" s="298"/>
      <c r="J18" s="298">
        <f t="shared" si="1"/>
        <v>0</v>
      </c>
      <c r="K18" s="104"/>
    </row>
    <row r="19" spans="2:11" ht="14.25" customHeight="1" x14ac:dyDescent="0.25">
      <c r="B19" s="22"/>
      <c r="C19" s="91"/>
      <c r="D19" s="92" t="s">
        <v>354</v>
      </c>
      <c r="E19" s="307"/>
      <c r="F19" s="298"/>
      <c r="G19" s="298">
        <f t="shared" si="0"/>
        <v>0</v>
      </c>
      <c r="H19" s="298"/>
      <c r="I19" s="298"/>
      <c r="J19" s="298">
        <f t="shared" si="1"/>
        <v>0</v>
      </c>
      <c r="K19" s="104"/>
    </row>
    <row r="20" spans="2:11" ht="14.25" customHeight="1" x14ac:dyDescent="0.25">
      <c r="B20" s="22"/>
      <c r="C20" s="91"/>
      <c r="D20" s="92" t="s">
        <v>355</v>
      </c>
      <c r="E20" s="307"/>
      <c r="F20" s="298"/>
      <c r="G20" s="298">
        <f t="shared" si="0"/>
        <v>0</v>
      </c>
      <c r="H20" s="298"/>
      <c r="I20" s="298"/>
      <c r="J20" s="298">
        <f t="shared" si="1"/>
        <v>0</v>
      </c>
      <c r="K20" s="104"/>
    </row>
    <row r="21" spans="2:11" ht="14.25" customHeight="1" x14ac:dyDescent="0.25">
      <c r="B21" s="22"/>
      <c r="C21" s="91"/>
      <c r="D21" s="92" t="s">
        <v>356</v>
      </c>
      <c r="E21" s="307"/>
      <c r="F21" s="298"/>
      <c r="G21" s="298">
        <f t="shared" si="0"/>
        <v>0</v>
      </c>
      <c r="H21" s="298"/>
      <c r="I21" s="298"/>
      <c r="J21" s="298">
        <f t="shared" si="1"/>
        <v>0</v>
      </c>
      <c r="K21" s="104"/>
    </row>
    <row r="22" spans="2:11" ht="14.25" customHeight="1" x14ac:dyDescent="0.25">
      <c r="B22" s="22"/>
      <c r="C22" s="91"/>
      <c r="D22" s="92" t="s">
        <v>357</v>
      </c>
      <c r="E22" s="307"/>
      <c r="F22" s="298"/>
      <c r="G22" s="298">
        <f t="shared" si="0"/>
        <v>0</v>
      </c>
      <c r="H22" s="298"/>
      <c r="I22" s="298"/>
      <c r="J22" s="298">
        <f t="shared" si="1"/>
        <v>0</v>
      </c>
      <c r="K22" s="104"/>
    </row>
    <row r="23" spans="2:11" ht="14.25" customHeight="1" x14ac:dyDescent="0.25">
      <c r="B23" s="22"/>
      <c r="C23" s="547" t="s">
        <v>358</v>
      </c>
      <c r="D23" s="548"/>
      <c r="E23" s="308">
        <f>SUM(E24:E26)</f>
        <v>0</v>
      </c>
      <c r="F23" s="308">
        <f>SUM(F24:F26)</f>
        <v>0</v>
      </c>
      <c r="G23" s="301">
        <f t="shared" si="0"/>
        <v>0</v>
      </c>
      <c r="H23" s="308">
        <f>SUM(H24:H26)</f>
        <v>0</v>
      </c>
      <c r="I23" s="308">
        <f>SUM(I24:I26)</f>
        <v>0</v>
      </c>
      <c r="J23" s="301">
        <f t="shared" si="1"/>
        <v>0</v>
      </c>
      <c r="K23" s="104"/>
    </row>
    <row r="24" spans="2:11" ht="14.25" customHeight="1" x14ac:dyDescent="0.25">
      <c r="B24" s="22"/>
      <c r="C24" s="91"/>
      <c r="D24" s="92" t="s">
        <v>359</v>
      </c>
      <c r="E24" s="307"/>
      <c r="F24" s="298"/>
      <c r="G24" s="298">
        <f t="shared" si="0"/>
        <v>0</v>
      </c>
      <c r="H24" s="298"/>
      <c r="I24" s="298"/>
      <c r="J24" s="298">
        <f t="shared" si="1"/>
        <v>0</v>
      </c>
      <c r="K24" s="104"/>
    </row>
    <row r="25" spans="2:11" ht="14.25" customHeight="1" x14ac:dyDescent="0.25">
      <c r="B25" s="22"/>
      <c r="C25" s="91"/>
      <c r="D25" s="92" t="s">
        <v>360</v>
      </c>
      <c r="E25" s="307"/>
      <c r="F25" s="298"/>
      <c r="G25" s="298">
        <f t="shared" si="0"/>
        <v>0</v>
      </c>
      <c r="H25" s="298"/>
      <c r="I25" s="298"/>
      <c r="J25" s="298">
        <f t="shared" si="1"/>
        <v>0</v>
      </c>
      <c r="K25" s="104"/>
    </row>
    <row r="26" spans="2:11" ht="14.25" customHeight="1" x14ac:dyDescent="0.25">
      <c r="B26" s="22"/>
      <c r="C26" s="91"/>
      <c r="D26" s="92" t="s">
        <v>361</v>
      </c>
      <c r="E26" s="307"/>
      <c r="F26" s="298"/>
      <c r="G26" s="298">
        <f t="shared" si="0"/>
        <v>0</v>
      </c>
      <c r="H26" s="298"/>
      <c r="I26" s="298"/>
      <c r="J26" s="298">
        <f t="shared" si="1"/>
        <v>0</v>
      </c>
      <c r="K26" s="104"/>
    </row>
    <row r="27" spans="2:11" ht="14.25" customHeight="1" x14ac:dyDescent="0.25">
      <c r="B27" s="22"/>
      <c r="C27" s="547" t="s">
        <v>362</v>
      </c>
      <c r="D27" s="548"/>
      <c r="E27" s="308">
        <f>SUM(E28:E29)</f>
        <v>0</v>
      </c>
      <c r="F27" s="308">
        <f>SUM(F28:F29)</f>
        <v>0</v>
      </c>
      <c r="G27" s="301">
        <f t="shared" si="0"/>
        <v>0</v>
      </c>
      <c r="H27" s="308">
        <f>SUM(H28:H29)</f>
        <v>0</v>
      </c>
      <c r="I27" s="308">
        <f>SUM(I28:I29)</f>
        <v>0</v>
      </c>
      <c r="J27" s="301">
        <f t="shared" si="1"/>
        <v>0</v>
      </c>
      <c r="K27" s="104"/>
    </row>
    <row r="28" spans="2:11" ht="14.25" customHeight="1" x14ac:dyDescent="0.25">
      <c r="B28" s="22"/>
      <c r="C28" s="91"/>
      <c r="D28" s="92" t="s">
        <v>363</v>
      </c>
      <c r="E28" s="307"/>
      <c r="F28" s="298"/>
      <c r="G28" s="298">
        <f t="shared" si="0"/>
        <v>0</v>
      </c>
      <c r="H28" s="298"/>
      <c r="I28" s="298"/>
      <c r="J28" s="298">
        <f t="shared" si="1"/>
        <v>0</v>
      </c>
      <c r="K28" s="104"/>
    </row>
    <row r="29" spans="2:11" ht="14.25" customHeight="1" x14ac:dyDescent="0.25">
      <c r="B29" s="22"/>
      <c r="C29" s="91"/>
      <c r="D29" s="92" t="s">
        <v>364</v>
      </c>
      <c r="E29" s="307"/>
      <c r="F29" s="298"/>
      <c r="G29" s="298">
        <f t="shared" si="0"/>
        <v>0</v>
      </c>
      <c r="H29" s="298"/>
      <c r="I29" s="298"/>
      <c r="J29" s="298">
        <f t="shared" si="1"/>
        <v>0</v>
      </c>
      <c r="K29" s="104"/>
    </row>
    <row r="30" spans="2:11" ht="14.25" customHeight="1" x14ac:dyDescent="0.25">
      <c r="B30" s="22"/>
      <c r="C30" s="547" t="s">
        <v>365</v>
      </c>
      <c r="D30" s="548"/>
      <c r="E30" s="308">
        <f>SUM(E31:E34)</f>
        <v>0</v>
      </c>
      <c r="F30" s="308">
        <f>SUM(F31:F34)</f>
        <v>0</v>
      </c>
      <c r="G30" s="301">
        <f t="shared" si="0"/>
        <v>0</v>
      </c>
      <c r="H30" s="308">
        <f>SUM(H31:H34)</f>
        <v>0</v>
      </c>
      <c r="I30" s="308">
        <f>SUM(I31:I34)</f>
        <v>0</v>
      </c>
      <c r="J30" s="301">
        <f t="shared" si="1"/>
        <v>0</v>
      </c>
      <c r="K30" s="104"/>
    </row>
    <row r="31" spans="2:11" ht="14.25" customHeight="1" x14ac:dyDescent="0.25">
      <c r="B31" s="22"/>
      <c r="C31" s="91"/>
      <c r="D31" s="92" t="s">
        <v>366</v>
      </c>
      <c r="E31" s="307"/>
      <c r="F31" s="298"/>
      <c r="G31" s="298">
        <f t="shared" si="0"/>
        <v>0</v>
      </c>
      <c r="H31" s="298"/>
      <c r="I31" s="298"/>
      <c r="J31" s="298">
        <f t="shared" si="1"/>
        <v>0</v>
      </c>
      <c r="K31" s="104"/>
    </row>
    <row r="32" spans="2:11" ht="14.25" customHeight="1" x14ac:dyDescent="0.25">
      <c r="B32" s="22"/>
      <c r="C32" s="91"/>
      <c r="D32" s="92" t="s">
        <v>367</v>
      </c>
      <c r="E32" s="307"/>
      <c r="F32" s="298"/>
      <c r="G32" s="298">
        <f t="shared" si="0"/>
        <v>0</v>
      </c>
      <c r="H32" s="298"/>
      <c r="I32" s="298"/>
      <c r="J32" s="298">
        <f t="shared" si="1"/>
        <v>0</v>
      </c>
      <c r="K32" s="104"/>
    </row>
    <row r="33" spans="1:11" ht="14.25" customHeight="1" x14ac:dyDescent="0.25">
      <c r="B33" s="22"/>
      <c r="C33" s="91"/>
      <c r="D33" s="92" t="s">
        <v>368</v>
      </c>
      <c r="E33" s="307"/>
      <c r="F33" s="298"/>
      <c r="G33" s="298">
        <f t="shared" si="0"/>
        <v>0</v>
      </c>
      <c r="H33" s="298"/>
      <c r="I33" s="298"/>
      <c r="J33" s="298">
        <f t="shared" si="1"/>
        <v>0</v>
      </c>
      <c r="K33" s="104"/>
    </row>
    <row r="34" spans="1:11" ht="14.25" customHeight="1" x14ac:dyDescent="0.25">
      <c r="B34" s="22"/>
      <c r="C34" s="91"/>
      <c r="D34" s="92" t="s">
        <v>369</v>
      </c>
      <c r="E34" s="307"/>
      <c r="F34" s="298"/>
      <c r="G34" s="298">
        <f t="shared" si="0"/>
        <v>0</v>
      </c>
      <c r="H34" s="298"/>
      <c r="I34" s="298"/>
      <c r="J34" s="298">
        <f t="shared" si="1"/>
        <v>0</v>
      </c>
      <c r="K34" s="104"/>
    </row>
    <row r="35" spans="1:11" ht="14.25" customHeight="1" x14ac:dyDescent="0.25">
      <c r="B35" s="22"/>
      <c r="C35" s="547" t="s">
        <v>370</v>
      </c>
      <c r="D35" s="548"/>
      <c r="E35" s="308">
        <f>SUM(E36)</f>
        <v>0</v>
      </c>
      <c r="F35" s="308">
        <f>SUM(F36)</f>
        <v>2588129.73</v>
      </c>
      <c r="G35" s="301">
        <f t="shared" si="0"/>
        <v>2588129.73</v>
      </c>
      <c r="H35" s="308">
        <f>SUM(H36)</f>
        <v>1170973.27</v>
      </c>
      <c r="I35" s="308">
        <f>SUM(I36)</f>
        <v>1170973.27</v>
      </c>
      <c r="J35" s="301">
        <f t="shared" si="1"/>
        <v>1417156.46</v>
      </c>
      <c r="K35" s="104"/>
    </row>
    <row r="36" spans="1:11" ht="14.25" customHeight="1" x14ac:dyDescent="0.25">
      <c r="B36" s="22"/>
      <c r="C36" s="91"/>
      <c r="D36" s="92" t="s">
        <v>371</v>
      </c>
      <c r="E36" s="307"/>
      <c r="F36" s="298">
        <v>2588129.73</v>
      </c>
      <c r="G36" s="298">
        <f t="shared" si="0"/>
        <v>2588129.73</v>
      </c>
      <c r="H36" s="298">
        <f>+I36</f>
        <v>1170973.27</v>
      </c>
      <c r="I36" s="298">
        <f>+COG!H36+COG!H42</f>
        <v>1170973.27</v>
      </c>
      <c r="J36" s="298">
        <f t="shared" si="1"/>
        <v>1417156.46</v>
      </c>
      <c r="K36" s="104"/>
    </row>
    <row r="37" spans="1:11" ht="14.25" customHeight="1" x14ac:dyDescent="0.25">
      <c r="B37" s="549" t="s">
        <v>372</v>
      </c>
      <c r="C37" s="550"/>
      <c r="D37" s="551"/>
      <c r="E37" s="307"/>
      <c r="F37" s="298"/>
      <c r="G37" s="298">
        <f t="shared" si="0"/>
        <v>0</v>
      </c>
      <c r="H37" s="298"/>
      <c r="I37" s="298"/>
      <c r="J37" s="298">
        <f t="shared" si="1"/>
        <v>0</v>
      </c>
      <c r="K37" s="104"/>
    </row>
    <row r="38" spans="1:11" ht="14.25" customHeight="1" x14ac:dyDescent="0.25">
      <c r="B38" s="549" t="s">
        <v>373</v>
      </c>
      <c r="C38" s="550"/>
      <c r="D38" s="551"/>
      <c r="E38" s="307"/>
      <c r="F38" s="298"/>
      <c r="G38" s="298">
        <f t="shared" si="0"/>
        <v>0</v>
      </c>
      <c r="H38" s="298"/>
      <c r="I38" s="298"/>
      <c r="J38" s="298">
        <f t="shared" si="1"/>
        <v>0</v>
      </c>
      <c r="K38" s="104"/>
    </row>
    <row r="39" spans="1:11" ht="14.25" customHeight="1" x14ac:dyDescent="0.25">
      <c r="B39" s="549" t="s">
        <v>374</v>
      </c>
      <c r="C39" s="550"/>
      <c r="D39" s="551"/>
      <c r="E39" s="307"/>
      <c r="F39" s="298"/>
      <c r="G39" s="298">
        <f t="shared" si="0"/>
        <v>0</v>
      </c>
      <c r="H39" s="298"/>
      <c r="I39" s="298"/>
      <c r="J39" s="298">
        <f t="shared" si="1"/>
        <v>0</v>
      </c>
      <c r="K39" s="104"/>
    </row>
    <row r="40" spans="1:11" ht="14.25" customHeight="1" x14ac:dyDescent="0.25">
      <c r="B40" s="37"/>
      <c r="C40" s="38"/>
      <c r="D40" s="39"/>
      <c r="E40" s="309"/>
      <c r="F40" s="310"/>
      <c r="G40" s="310"/>
      <c r="H40" s="310"/>
      <c r="I40" s="310"/>
      <c r="J40" s="310"/>
      <c r="K40" s="104"/>
    </row>
    <row r="41" spans="1:11" s="109" customFormat="1" ht="14.25" customHeight="1" x14ac:dyDescent="0.25">
      <c r="A41" s="108"/>
      <c r="B41" s="34"/>
      <c r="C41" s="546" t="s">
        <v>243</v>
      </c>
      <c r="D41" s="544"/>
      <c r="E41" s="300">
        <f t="shared" ref="E41:J41" si="2">+E11+E14+E23+E27+E30+E35+E37+E38+E39</f>
        <v>5360239.6399999997</v>
      </c>
      <c r="F41" s="300">
        <f t="shared" si="2"/>
        <v>2677808.08</v>
      </c>
      <c r="G41" s="300">
        <f t="shared" si="2"/>
        <v>8038047.7199999988</v>
      </c>
      <c r="H41" s="300">
        <f t="shared" si="2"/>
        <v>2414742.39</v>
      </c>
      <c r="I41" s="300">
        <f t="shared" si="2"/>
        <v>2414742.39</v>
      </c>
      <c r="J41" s="300">
        <f t="shared" si="2"/>
        <v>5623305.3299999991</v>
      </c>
      <c r="K41" s="108"/>
    </row>
    <row r="42" spans="1:11" s="339" customFormat="1" ht="10.5" customHeight="1" x14ac:dyDescent="0.25">
      <c r="A42" s="104"/>
      <c r="B42" s="106"/>
      <c r="C42" s="106"/>
      <c r="D42" s="106"/>
      <c r="E42" s="106"/>
      <c r="F42" s="106"/>
      <c r="G42" s="106"/>
      <c r="H42" s="106"/>
      <c r="I42" s="106"/>
      <c r="J42" s="106"/>
      <c r="K42" s="104"/>
    </row>
    <row r="43" spans="1:11" s="339" customFormat="1" x14ac:dyDescent="0.25">
      <c r="B43" s="340"/>
      <c r="C43" s="340"/>
      <c r="D43" s="340"/>
      <c r="E43" s="350"/>
      <c r="F43" s="350"/>
      <c r="G43" s="350"/>
      <c r="H43" s="351">
        <f>+H41-CAdmon!G22</f>
        <v>0</v>
      </c>
      <c r="I43" s="351">
        <f>+I41-CAdmon!H22</f>
        <v>0</v>
      </c>
      <c r="J43" s="350"/>
    </row>
    <row r="44" spans="1:11" s="316" customFormat="1" ht="72" customHeight="1" x14ac:dyDescent="0.25">
      <c r="B44" s="46"/>
      <c r="C44" s="419"/>
      <c r="D44" s="419"/>
      <c r="F44" s="179"/>
      <c r="G44" s="330"/>
      <c r="H44" s="425"/>
      <c r="I44" s="425"/>
      <c r="J44" s="273"/>
    </row>
    <row r="45" spans="1:11" s="316" customFormat="1" ht="14.1" customHeight="1" x14ac:dyDescent="0.25">
      <c r="B45" s="180"/>
      <c r="C45" s="426" t="s">
        <v>403</v>
      </c>
      <c r="D45" s="426"/>
      <c r="F45" s="179"/>
      <c r="G45" s="426" t="s">
        <v>454</v>
      </c>
      <c r="H45" s="426"/>
      <c r="I45" s="426"/>
      <c r="J45" s="426"/>
    </row>
    <row r="46" spans="1:11" s="316" customFormat="1" ht="14.1" customHeight="1" x14ac:dyDescent="0.25">
      <c r="B46" s="182"/>
      <c r="C46" s="422" t="s">
        <v>404</v>
      </c>
      <c r="D46" s="422"/>
      <c r="F46" s="179"/>
      <c r="G46" s="422" t="s">
        <v>456</v>
      </c>
      <c r="H46" s="422"/>
      <c r="I46" s="422"/>
      <c r="J46" s="422"/>
    </row>
    <row r="47" spans="1:11" s="339" customFormat="1" x14ac:dyDescent="0.25">
      <c r="B47" s="340"/>
      <c r="C47" s="340"/>
      <c r="D47" s="340"/>
      <c r="E47" s="340"/>
      <c r="F47" s="340"/>
      <c r="G47" s="340"/>
      <c r="H47" s="340"/>
      <c r="I47" s="340"/>
      <c r="J47" s="340"/>
    </row>
    <row r="48" spans="1:11" s="339" customFormat="1" x14ac:dyDescent="0.25">
      <c r="B48" s="340"/>
      <c r="C48" s="340"/>
      <c r="D48" s="340"/>
      <c r="E48" s="340"/>
      <c r="F48" s="340"/>
      <c r="G48" s="340"/>
      <c r="H48" s="340"/>
      <c r="I48" s="340"/>
      <c r="J48" s="340"/>
    </row>
    <row r="49" spans="2:10" s="339" customFormat="1" x14ac:dyDescent="0.25">
      <c r="B49" s="340"/>
      <c r="C49" s="340"/>
      <c r="D49" s="340"/>
      <c r="E49" s="340"/>
      <c r="F49" s="340"/>
      <c r="G49" s="340"/>
      <c r="H49" s="340"/>
      <c r="I49" s="340"/>
      <c r="J49" s="340"/>
    </row>
    <row r="50" spans="2:10" s="339" customFormat="1" x14ac:dyDescent="0.25">
      <c r="B50" s="340"/>
      <c r="C50" s="340"/>
      <c r="D50" s="340"/>
      <c r="E50" s="340"/>
      <c r="F50" s="340"/>
      <c r="G50" s="340"/>
      <c r="H50" s="340"/>
      <c r="I50" s="340"/>
      <c r="J50" s="340"/>
    </row>
    <row r="51" spans="2:10" s="339" customFormat="1" x14ac:dyDescent="0.25">
      <c r="B51" s="340"/>
      <c r="C51" s="340"/>
      <c r="D51" s="340"/>
      <c r="E51" s="340"/>
      <c r="F51" s="340"/>
      <c r="G51" s="340"/>
      <c r="H51" s="340"/>
      <c r="I51" s="340"/>
      <c r="J51" s="340"/>
    </row>
    <row r="52" spans="2:10" s="339" customFormat="1" x14ac:dyDescent="0.25">
      <c r="B52" s="340"/>
      <c r="C52" s="340"/>
      <c r="D52" s="340"/>
      <c r="E52" s="340"/>
      <c r="F52" s="340"/>
      <c r="G52" s="340"/>
      <c r="H52" s="340"/>
      <c r="I52" s="340"/>
      <c r="J52" s="340"/>
    </row>
    <row r="53" spans="2:10" s="339" customFormat="1" x14ac:dyDescent="0.25">
      <c r="B53" s="340"/>
      <c r="C53" s="340"/>
      <c r="D53" s="340"/>
      <c r="E53" s="340"/>
      <c r="F53" s="340"/>
      <c r="G53" s="340"/>
      <c r="H53" s="340"/>
      <c r="I53" s="340"/>
      <c r="J53" s="340"/>
    </row>
    <row r="54" spans="2:10" s="339" customFormat="1" x14ac:dyDescent="0.25">
      <c r="B54" s="340"/>
      <c r="C54" s="340"/>
      <c r="D54" s="340"/>
      <c r="E54" s="340"/>
      <c r="F54" s="340"/>
      <c r="G54" s="340"/>
      <c r="H54" s="340"/>
      <c r="I54" s="340"/>
      <c r="J54" s="340"/>
    </row>
    <row r="55" spans="2:10" s="339" customFormat="1" x14ac:dyDescent="0.25">
      <c r="B55" s="340"/>
      <c r="C55" s="340"/>
      <c r="D55" s="340"/>
      <c r="E55" s="340"/>
      <c r="F55" s="340"/>
      <c r="G55" s="340"/>
      <c r="H55" s="340"/>
      <c r="I55" s="340"/>
      <c r="J55" s="340"/>
    </row>
    <row r="56" spans="2:10" s="339" customFormat="1" x14ac:dyDescent="0.25">
      <c r="B56" s="340"/>
      <c r="C56" s="340"/>
      <c r="D56" s="340"/>
      <c r="E56" s="340"/>
      <c r="F56" s="340"/>
      <c r="G56" s="340"/>
      <c r="H56" s="340"/>
      <c r="I56" s="340"/>
      <c r="J56" s="340"/>
    </row>
    <row r="57" spans="2:10" s="339" customFormat="1" x14ac:dyDescent="0.25">
      <c r="B57" s="340"/>
      <c r="C57" s="340"/>
      <c r="D57" s="340"/>
      <c r="E57" s="340"/>
      <c r="F57" s="340"/>
      <c r="G57" s="340"/>
      <c r="H57" s="340"/>
      <c r="I57" s="340"/>
      <c r="J57" s="340"/>
    </row>
    <row r="58" spans="2:10" s="339" customFormat="1" x14ac:dyDescent="0.25">
      <c r="B58" s="340"/>
      <c r="C58" s="340"/>
      <c r="D58" s="340"/>
      <c r="E58" s="340"/>
      <c r="F58" s="340"/>
      <c r="G58" s="340"/>
      <c r="H58" s="340"/>
      <c r="I58" s="340"/>
      <c r="J58" s="340"/>
    </row>
    <row r="59" spans="2:10" s="339" customFormat="1" x14ac:dyDescent="0.25">
      <c r="B59" s="340"/>
      <c r="C59" s="340"/>
      <c r="D59" s="340"/>
      <c r="E59" s="340"/>
      <c r="F59" s="340"/>
      <c r="G59" s="340"/>
      <c r="H59" s="340"/>
      <c r="I59" s="340"/>
      <c r="J59" s="340"/>
    </row>
    <row r="60" spans="2:10" s="339" customFormat="1" x14ac:dyDescent="0.25">
      <c r="B60" s="340"/>
      <c r="C60" s="340"/>
      <c r="D60" s="340"/>
      <c r="E60" s="340"/>
      <c r="F60" s="340"/>
      <c r="G60" s="340"/>
      <c r="H60" s="340"/>
      <c r="I60" s="340"/>
      <c r="J60" s="340"/>
    </row>
    <row r="61" spans="2:10" s="339" customFormat="1" x14ac:dyDescent="0.25">
      <c r="B61" s="340"/>
      <c r="C61" s="340"/>
      <c r="D61" s="340"/>
      <c r="E61" s="340"/>
      <c r="F61" s="340"/>
      <c r="G61" s="340"/>
      <c r="H61" s="340"/>
      <c r="I61" s="340"/>
      <c r="J61" s="340"/>
    </row>
    <row r="62" spans="2:10" s="339" customFormat="1" x14ac:dyDescent="0.25">
      <c r="B62" s="340"/>
      <c r="C62" s="340"/>
      <c r="D62" s="340"/>
      <c r="E62" s="340"/>
      <c r="F62" s="340"/>
      <c r="G62" s="340"/>
      <c r="H62" s="340"/>
      <c r="I62" s="340"/>
      <c r="J62" s="340"/>
    </row>
    <row r="63" spans="2:10" s="339" customFormat="1" x14ac:dyDescent="0.25">
      <c r="B63" s="340"/>
      <c r="C63" s="340"/>
      <c r="D63" s="340"/>
      <c r="E63" s="340"/>
      <c r="F63" s="340"/>
      <c r="G63" s="340"/>
      <c r="H63" s="340"/>
      <c r="I63" s="340"/>
      <c r="J63" s="340"/>
    </row>
    <row r="64" spans="2:10" s="339" customFormat="1" x14ac:dyDescent="0.25">
      <c r="B64" s="340"/>
      <c r="C64" s="340"/>
      <c r="D64" s="340"/>
      <c r="E64" s="340"/>
      <c r="F64" s="340"/>
      <c r="G64" s="340"/>
      <c r="H64" s="340"/>
      <c r="I64" s="340"/>
      <c r="J64" s="340"/>
    </row>
    <row r="65" spans="2:10" s="339" customFormat="1" x14ac:dyDescent="0.25">
      <c r="B65" s="340"/>
      <c r="C65" s="340"/>
      <c r="D65" s="340"/>
      <c r="E65" s="340"/>
      <c r="F65" s="340"/>
      <c r="G65" s="340"/>
      <c r="H65" s="340"/>
      <c r="I65" s="340"/>
      <c r="J65" s="340"/>
    </row>
    <row r="66" spans="2:10" s="339" customFormat="1" x14ac:dyDescent="0.25">
      <c r="B66" s="340"/>
      <c r="C66" s="340"/>
      <c r="D66" s="340"/>
      <c r="E66" s="340"/>
      <c r="F66" s="340"/>
      <c r="G66" s="340"/>
      <c r="H66" s="340"/>
      <c r="I66" s="340"/>
      <c r="J66" s="340"/>
    </row>
    <row r="67" spans="2:10" s="339" customFormat="1" x14ac:dyDescent="0.25">
      <c r="B67" s="340"/>
      <c r="C67" s="340"/>
      <c r="D67" s="340"/>
      <c r="E67" s="340"/>
      <c r="F67" s="340"/>
      <c r="G67" s="340"/>
      <c r="H67" s="340"/>
      <c r="I67" s="340"/>
      <c r="J67" s="340"/>
    </row>
    <row r="68" spans="2:10" s="339" customFormat="1" x14ac:dyDescent="0.25">
      <c r="B68" s="340"/>
      <c r="C68" s="340"/>
      <c r="D68" s="340"/>
      <c r="E68" s="340"/>
      <c r="F68" s="340"/>
      <c r="G68" s="340"/>
      <c r="H68" s="340"/>
      <c r="I68" s="340"/>
      <c r="J68" s="340"/>
    </row>
    <row r="69" spans="2:10" s="339" customFormat="1" x14ac:dyDescent="0.25">
      <c r="B69" s="340"/>
      <c r="C69" s="340"/>
      <c r="D69" s="340"/>
      <c r="E69" s="340"/>
      <c r="F69" s="340"/>
      <c r="G69" s="340"/>
      <c r="H69" s="340"/>
      <c r="I69" s="340"/>
      <c r="J69" s="340"/>
    </row>
    <row r="70" spans="2:10" s="339" customFormat="1" x14ac:dyDescent="0.25">
      <c r="B70" s="340"/>
      <c r="C70" s="340"/>
      <c r="D70" s="340"/>
      <c r="E70" s="340"/>
      <c r="F70" s="340"/>
      <c r="G70" s="340"/>
      <c r="H70" s="340"/>
      <c r="I70" s="340"/>
      <c r="J70" s="340"/>
    </row>
    <row r="71" spans="2:10" s="339" customFormat="1" x14ac:dyDescent="0.25">
      <c r="B71" s="340"/>
      <c r="C71" s="340"/>
      <c r="D71" s="340"/>
      <c r="E71" s="340"/>
      <c r="F71" s="340"/>
      <c r="G71" s="340"/>
      <c r="H71" s="340"/>
      <c r="I71" s="340"/>
      <c r="J71" s="340"/>
    </row>
    <row r="72" spans="2:10" s="339" customFormat="1" x14ac:dyDescent="0.25">
      <c r="B72" s="340"/>
      <c r="C72" s="340"/>
      <c r="D72" s="340"/>
      <c r="E72" s="340"/>
      <c r="F72" s="340"/>
      <c r="G72" s="340"/>
      <c r="H72" s="340"/>
      <c r="I72" s="340"/>
      <c r="J72" s="340"/>
    </row>
    <row r="73" spans="2:10" s="339" customFormat="1" x14ac:dyDescent="0.25">
      <c r="B73" s="340"/>
      <c r="C73" s="340"/>
      <c r="D73" s="340"/>
      <c r="E73" s="340"/>
      <c r="F73" s="340"/>
      <c r="G73" s="340"/>
      <c r="H73" s="340"/>
      <c r="I73" s="340"/>
      <c r="J73" s="340"/>
    </row>
    <row r="74" spans="2:10" s="339" customFormat="1" x14ac:dyDescent="0.25">
      <c r="B74" s="340"/>
      <c r="C74" s="340"/>
      <c r="D74" s="340"/>
      <c r="E74" s="340"/>
      <c r="F74" s="340"/>
      <c r="G74" s="340"/>
      <c r="H74" s="340"/>
      <c r="I74" s="340"/>
      <c r="J74" s="340"/>
    </row>
    <row r="75" spans="2:10" s="339" customFormat="1" x14ac:dyDescent="0.25">
      <c r="B75" s="340"/>
      <c r="C75" s="340"/>
      <c r="D75" s="340"/>
      <c r="E75" s="340"/>
      <c r="F75" s="340"/>
      <c r="G75" s="340"/>
      <c r="H75" s="340"/>
      <c r="I75" s="340"/>
      <c r="J75" s="340"/>
    </row>
    <row r="76" spans="2:10" s="339" customFormat="1" x14ac:dyDescent="0.25">
      <c r="B76" s="340"/>
      <c r="C76" s="340"/>
      <c r="D76" s="340"/>
      <c r="E76" s="340"/>
      <c r="F76" s="340"/>
      <c r="G76" s="340"/>
      <c r="H76" s="340"/>
      <c r="I76" s="340"/>
      <c r="J76" s="340"/>
    </row>
    <row r="77" spans="2:10" s="339" customFormat="1" x14ac:dyDescent="0.25">
      <c r="B77" s="340"/>
      <c r="C77" s="340"/>
      <c r="D77" s="340"/>
      <c r="E77" s="340"/>
      <c r="F77" s="340"/>
      <c r="G77" s="340"/>
      <c r="H77" s="340"/>
      <c r="I77" s="340"/>
      <c r="J77" s="340"/>
    </row>
    <row r="78" spans="2:10" s="339" customFormat="1" x14ac:dyDescent="0.25">
      <c r="B78" s="340"/>
      <c r="C78" s="340"/>
      <c r="D78" s="340"/>
      <c r="E78" s="340"/>
      <c r="F78" s="340"/>
      <c r="G78" s="340"/>
      <c r="H78" s="340"/>
      <c r="I78" s="340"/>
      <c r="J78" s="340"/>
    </row>
    <row r="79" spans="2:10" s="339" customFormat="1" x14ac:dyDescent="0.25">
      <c r="B79" s="340"/>
      <c r="C79" s="340"/>
      <c r="D79" s="340"/>
      <c r="E79" s="340"/>
      <c r="F79" s="340"/>
      <c r="G79" s="340"/>
      <c r="H79" s="340"/>
      <c r="I79" s="340"/>
      <c r="J79" s="340"/>
    </row>
    <row r="80" spans="2:10" s="339" customFormat="1" x14ac:dyDescent="0.25">
      <c r="B80" s="340"/>
      <c r="C80" s="340"/>
      <c r="D80" s="340"/>
      <c r="E80" s="340"/>
      <c r="F80" s="340"/>
      <c r="G80" s="340"/>
      <c r="H80" s="340"/>
      <c r="I80" s="340"/>
      <c r="J80" s="340"/>
    </row>
    <row r="81" spans="2:10" s="339" customFormat="1" x14ac:dyDescent="0.25">
      <c r="B81" s="340"/>
      <c r="C81" s="340"/>
      <c r="D81" s="340"/>
      <c r="E81" s="340"/>
      <c r="F81" s="340"/>
      <c r="G81" s="340"/>
      <c r="H81" s="340"/>
      <c r="I81" s="340"/>
      <c r="J81" s="340"/>
    </row>
    <row r="82" spans="2:10" s="339" customFormat="1" x14ac:dyDescent="0.25">
      <c r="B82" s="340"/>
      <c r="C82" s="340"/>
      <c r="D82" s="340"/>
      <c r="E82" s="340"/>
      <c r="F82" s="340"/>
      <c r="G82" s="340"/>
      <c r="H82" s="340"/>
      <c r="I82" s="340"/>
      <c r="J82" s="340"/>
    </row>
    <row r="83" spans="2:10" s="339" customFormat="1" x14ac:dyDescent="0.25">
      <c r="B83" s="340"/>
      <c r="C83" s="340"/>
      <c r="D83" s="340"/>
      <c r="E83" s="340"/>
      <c r="F83" s="340"/>
      <c r="G83" s="340"/>
      <c r="H83" s="340"/>
      <c r="I83" s="340"/>
      <c r="J83" s="340"/>
    </row>
    <row r="84" spans="2:10" s="339" customFormat="1" x14ac:dyDescent="0.25">
      <c r="B84" s="340"/>
      <c r="C84" s="340"/>
      <c r="D84" s="340"/>
      <c r="E84" s="340"/>
      <c r="F84" s="340"/>
      <c r="G84" s="340"/>
      <c r="H84" s="340"/>
      <c r="I84" s="340"/>
      <c r="J84" s="340"/>
    </row>
    <row r="85" spans="2:10" s="339" customFormat="1" x14ac:dyDescent="0.25">
      <c r="B85" s="340"/>
      <c r="C85" s="340"/>
      <c r="D85" s="340"/>
      <c r="E85" s="340"/>
      <c r="F85" s="340"/>
      <c r="G85" s="340"/>
      <c r="H85" s="340"/>
      <c r="I85" s="340"/>
      <c r="J85" s="340"/>
    </row>
    <row r="86" spans="2:10" s="339" customFormat="1" x14ac:dyDescent="0.25">
      <c r="B86" s="340"/>
      <c r="C86" s="340"/>
      <c r="D86" s="340"/>
      <c r="E86" s="340"/>
      <c r="F86" s="340"/>
      <c r="G86" s="340"/>
      <c r="H86" s="340"/>
      <c r="I86" s="340"/>
      <c r="J86" s="340"/>
    </row>
    <row r="87" spans="2:10" s="339" customFormat="1" x14ac:dyDescent="0.25">
      <c r="B87" s="340"/>
      <c r="C87" s="340"/>
      <c r="D87" s="340"/>
      <c r="E87" s="340"/>
      <c r="F87" s="340"/>
      <c r="G87" s="340"/>
      <c r="H87" s="340"/>
      <c r="I87" s="340"/>
      <c r="J87" s="340"/>
    </row>
    <row r="88" spans="2:10" s="339" customFormat="1" x14ac:dyDescent="0.25">
      <c r="B88" s="340"/>
      <c r="C88" s="340"/>
      <c r="D88" s="340"/>
      <c r="E88" s="340"/>
      <c r="F88" s="340"/>
      <c r="G88" s="340"/>
      <c r="H88" s="340"/>
      <c r="I88" s="340"/>
      <c r="J88" s="340"/>
    </row>
    <row r="89" spans="2:10" s="339" customFormat="1" x14ac:dyDescent="0.25">
      <c r="B89" s="340"/>
      <c r="C89" s="340"/>
      <c r="D89" s="340"/>
      <c r="E89" s="340"/>
      <c r="F89" s="340"/>
      <c r="G89" s="340"/>
      <c r="H89" s="340"/>
      <c r="I89" s="340"/>
      <c r="J89" s="340"/>
    </row>
    <row r="90" spans="2:10" s="339" customFormat="1" x14ac:dyDescent="0.25">
      <c r="B90" s="340"/>
      <c r="C90" s="340"/>
      <c r="D90" s="340"/>
      <c r="E90" s="340"/>
      <c r="F90" s="340"/>
      <c r="G90" s="340"/>
      <c r="H90" s="340"/>
      <c r="I90" s="340"/>
      <c r="J90" s="340"/>
    </row>
    <row r="91" spans="2:10" s="339" customFormat="1" x14ac:dyDescent="0.25">
      <c r="B91" s="340"/>
      <c r="C91" s="340"/>
      <c r="D91" s="340"/>
      <c r="E91" s="340"/>
      <c r="F91" s="340"/>
      <c r="G91" s="340"/>
      <c r="H91" s="340"/>
      <c r="I91" s="340"/>
      <c r="J91" s="340"/>
    </row>
    <row r="92" spans="2:10" s="339" customFormat="1" x14ac:dyDescent="0.25">
      <c r="B92" s="340"/>
      <c r="C92" s="340"/>
      <c r="D92" s="340"/>
      <c r="E92" s="340"/>
      <c r="F92" s="340"/>
      <c r="G92" s="340"/>
      <c r="H92" s="340"/>
      <c r="I92" s="340"/>
      <c r="J92" s="340"/>
    </row>
    <row r="93" spans="2:10" s="339" customFormat="1" x14ac:dyDescent="0.25">
      <c r="B93" s="340"/>
      <c r="C93" s="340"/>
      <c r="D93" s="340"/>
      <c r="E93" s="340"/>
      <c r="F93" s="340"/>
      <c r="G93" s="340"/>
      <c r="H93" s="340"/>
      <c r="I93" s="340"/>
      <c r="J93" s="340"/>
    </row>
    <row r="94" spans="2:10" s="339" customFormat="1" x14ac:dyDescent="0.25">
      <c r="B94" s="340"/>
      <c r="C94" s="340"/>
      <c r="D94" s="340"/>
      <c r="E94" s="340"/>
      <c r="F94" s="340"/>
      <c r="G94" s="340"/>
      <c r="H94" s="340"/>
      <c r="I94" s="340"/>
      <c r="J94" s="340"/>
    </row>
    <row r="95" spans="2:10" s="339" customFormat="1" x14ac:dyDescent="0.25">
      <c r="B95" s="340"/>
      <c r="C95" s="340"/>
      <c r="D95" s="340"/>
      <c r="E95" s="340"/>
      <c r="F95" s="340"/>
      <c r="G95" s="340"/>
      <c r="H95" s="340"/>
      <c r="I95" s="340"/>
      <c r="J95" s="340"/>
    </row>
    <row r="96" spans="2:10" s="339" customFormat="1" x14ac:dyDescent="0.25">
      <c r="B96" s="340"/>
      <c r="C96" s="340"/>
      <c r="D96" s="340"/>
      <c r="E96" s="340"/>
      <c r="F96" s="340"/>
      <c r="G96" s="340"/>
      <c r="H96" s="340"/>
      <c r="I96" s="340"/>
      <c r="J96" s="340"/>
    </row>
    <row r="97" spans="2:10" s="339" customFormat="1" x14ac:dyDescent="0.25">
      <c r="B97" s="340"/>
      <c r="C97" s="340"/>
      <c r="D97" s="340"/>
      <c r="E97" s="340"/>
      <c r="F97" s="340"/>
      <c r="G97" s="340"/>
      <c r="H97" s="340"/>
      <c r="I97" s="340"/>
      <c r="J97" s="340"/>
    </row>
    <row r="98" spans="2:10" s="339" customFormat="1" x14ac:dyDescent="0.25">
      <c r="B98" s="340"/>
      <c r="C98" s="340"/>
      <c r="D98" s="340"/>
      <c r="E98" s="340"/>
      <c r="F98" s="340"/>
      <c r="G98" s="340"/>
      <c r="H98" s="340"/>
      <c r="I98" s="340"/>
      <c r="J98" s="340"/>
    </row>
    <row r="99" spans="2:10" s="339" customFormat="1" x14ac:dyDescent="0.25">
      <c r="B99" s="340"/>
      <c r="C99" s="340"/>
      <c r="D99" s="340"/>
      <c r="E99" s="340"/>
      <c r="F99" s="340"/>
      <c r="G99" s="340"/>
      <c r="H99" s="340"/>
      <c r="I99" s="340"/>
      <c r="J99" s="340"/>
    </row>
    <row r="100" spans="2:10" s="339" customFormat="1" x14ac:dyDescent="0.25">
      <c r="B100" s="340"/>
      <c r="C100" s="340"/>
      <c r="D100" s="340"/>
      <c r="E100" s="340"/>
      <c r="F100" s="340"/>
      <c r="G100" s="340"/>
      <c r="H100" s="340"/>
      <c r="I100" s="340"/>
      <c r="J100" s="340"/>
    </row>
    <row r="101" spans="2:10" s="339" customFormat="1" x14ac:dyDescent="0.25">
      <c r="B101" s="340"/>
      <c r="C101" s="340"/>
      <c r="D101" s="340"/>
      <c r="E101" s="340"/>
      <c r="F101" s="340"/>
      <c r="G101" s="340"/>
      <c r="H101" s="340"/>
      <c r="I101" s="340"/>
      <c r="J101" s="340"/>
    </row>
    <row r="102" spans="2:10" s="339" customFormat="1" x14ac:dyDescent="0.25">
      <c r="B102" s="340"/>
      <c r="C102" s="340"/>
      <c r="D102" s="340"/>
      <c r="E102" s="340"/>
      <c r="F102" s="340"/>
      <c r="G102" s="340"/>
      <c r="H102" s="340"/>
      <c r="I102" s="340"/>
      <c r="J102" s="340"/>
    </row>
    <row r="103" spans="2:10" s="339" customFormat="1" x14ac:dyDescent="0.25">
      <c r="B103" s="340"/>
      <c r="C103" s="340"/>
      <c r="D103" s="340"/>
      <c r="E103" s="340"/>
      <c r="F103" s="340"/>
      <c r="G103" s="340"/>
      <c r="H103" s="340"/>
      <c r="I103" s="340"/>
      <c r="J103" s="340"/>
    </row>
    <row r="104" spans="2:10" s="339" customFormat="1" x14ac:dyDescent="0.25">
      <c r="B104" s="340"/>
      <c r="C104" s="340"/>
      <c r="D104" s="340"/>
      <c r="E104" s="340"/>
      <c r="F104" s="340"/>
      <c r="G104" s="340"/>
      <c r="H104" s="340"/>
      <c r="I104" s="340"/>
      <c r="J104" s="340"/>
    </row>
    <row r="105" spans="2:10" s="339" customFormat="1" x14ac:dyDescent="0.25">
      <c r="B105" s="340"/>
      <c r="C105" s="340"/>
      <c r="D105" s="340"/>
      <c r="E105" s="340"/>
      <c r="F105" s="340"/>
      <c r="G105" s="340"/>
      <c r="H105" s="340"/>
      <c r="I105" s="340"/>
      <c r="J105" s="340"/>
    </row>
    <row r="106" spans="2:10" s="339" customFormat="1" x14ac:dyDescent="0.25">
      <c r="B106" s="340"/>
      <c r="C106" s="340"/>
      <c r="D106" s="340"/>
      <c r="E106" s="340"/>
      <c r="F106" s="340"/>
      <c r="G106" s="340"/>
      <c r="H106" s="340"/>
      <c r="I106" s="340"/>
      <c r="J106" s="340"/>
    </row>
    <row r="107" spans="2:10" s="339" customFormat="1" x14ac:dyDescent="0.25">
      <c r="B107" s="340"/>
      <c r="C107" s="340"/>
      <c r="D107" s="340"/>
      <c r="E107" s="340"/>
      <c r="F107" s="340"/>
      <c r="G107" s="340"/>
      <c r="H107" s="340"/>
      <c r="I107" s="340"/>
      <c r="J107" s="340"/>
    </row>
    <row r="108" spans="2:10" s="339" customFormat="1" x14ac:dyDescent="0.25">
      <c r="B108" s="340"/>
      <c r="C108" s="340"/>
      <c r="D108" s="340"/>
      <c r="E108" s="340"/>
      <c r="F108" s="340"/>
      <c r="G108" s="340"/>
      <c r="H108" s="340"/>
      <c r="I108" s="340"/>
      <c r="J108" s="340"/>
    </row>
    <row r="109" spans="2:10" s="339" customFormat="1" x14ac:dyDescent="0.25">
      <c r="B109" s="340"/>
      <c r="C109" s="340"/>
      <c r="D109" s="340"/>
      <c r="E109" s="340"/>
      <c r="F109" s="340"/>
      <c r="G109" s="340"/>
      <c r="H109" s="340"/>
      <c r="I109" s="340"/>
      <c r="J109" s="340"/>
    </row>
    <row r="110" spans="2:10" s="339" customFormat="1" x14ac:dyDescent="0.25">
      <c r="B110" s="340"/>
      <c r="C110" s="340"/>
      <c r="D110" s="340"/>
      <c r="E110" s="340"/>
      <c r="F110" s="340"/>
      <c r="G110" s="340"/>
      <c r="H110" s="340"/>
      <c r="I110" s="340"/>
      <c r="J110" s="340"/>
    </row>
    <row r="111" spans="2:10" s="339" customFormat="1" x14ac:dyDescent="0.25">
      <c r="B111" s="340"/>
      <c r="C111" s="340"/>
      <c r="D111" s="340"/>
      <c r="E111" s="340"/>
      <c r="F111" s="340"/>
      <c r="G111" s="340"/>
      <c r="H111" s="340"/>
      <c r="I111" s="340"/>
      <c r="J111" s="340"/>
    </row>
    <row r="112" spans="2:10" s="339" customFormat="1" x14ac:dyDescent="0.25">
      <c r="B112" s="340"/>
      <c r="C112" s="340"/>
      <c r="D112" s="340"/>
      <c r="E112" s="340"/>
      <c r="F112" s="340"/>
      <c r="G112" s="340"/>
      <c r="H112" s="340"/>
      <c r="I112" s="340"/>
      <c r="J112" s="340"/>
    </row>
    <row r="113" spans="2:10" s="339" customFormat="1" x14ac:dyDescent="0.25">
      <c r="B113" s="340"/>
      <c r="C113" s="340"/>
      <c r="D113" s="340"/>
      <c r="E113" s="340"/>
      <c r="F113" s="340"/>
      <c r="G113" s="340"/>
      <c r="H113" s="340"/>
      <c r="I113" s="340"/>
      <c r="J113" s="340"/>
    </row>
    <row r="114" spans="2:10" s="339" customFormat="1" x14ac:dyDescent="0.25">
      <c r="B114" s="340"/>
      <c r="C114" s="340"/>
      <c r="D114" s="340"/>
      <c r="E114" s="340"/>
      <c r="F114" s="340"/>
      <c r="G114" s="340"/>
      <c r="H114" s="340"/>
      <c r="I114" s="340"/>
      <c r="J114" s="340"/>
    </row>
    <row r="115" spans="2:10" s="339" customFormat="1" x14ac:dyDescent="0.25">
      <c r="B115" s="340"/>
      <c r="C115" s="340"/>
      <c r="D115" s="340"/>
      <c r="E115" s="340"/>
      <c r="F115" s="340"/>
      <c r="G115" s="340"/>
      <c r="H115" s="340"/>
      <c r="I115" s="340"/>
      <c r="J115" s="340"/>
    </row>
    <row r="116" spans="2:10" s="339" customFormat="1" x14ac:dyDescent="0.25">
      <c r="B116" s="340"/>
      <c r="C116" s="340"/>
      <c r="D116" s="340"/>
      <c r="E116" s="340"/>
      <c r="F116" s="340"/>
      <c r="G116" s="340"/>
      <c r="H116" s="340"/>
      <c r="I116" s="340"/>
      <c r="J116" s="340"/>
    </row>
    <row r="117" spans="2:10" s="339" customFormat="1" x14ac:dyDescent="0.25">
      <c r="B117" s="340"/>
      <c r="C117" s="340"/>
      <c r="D117" s="340"/>
      <c r="E117" s="340"/>
      <c r="F117" s="340"/>
      <c r="G117" s="340"/>
      <c r="H117" s="340"/>
      <c r="I117" s="340"/>
      <c r="J117" s="340"/>
    </row>
    <row r="118" spans="2:10" s="339" customFormat="1" x14ac:dyDescent="0.25">
      <c r="B118" s="340"/>
      <c r="C118" s="340"/>
      <c r="D118" s="340"/>
      <c r="E118" s="340"/>
      <c r="F118" s="340"/>
      <c r="G118" s="340"/>
      <c r="H118" s="340"/>
      <c r="I118" s="340"/>
      <c r="J118" s="340"/>
    </row>
    <row r="119" spans="2:10" s="339" customFormat="1" x14ac:dyDescent="0.25">
      <c r="B119" s="340"/>
      <c r="C119" s="340"/>
      <c r="D119" s="340"/>
      <c r="E119" s="340"/>
      <c r="F119" s="340"/>
      <c r="G119" s="340"/>
      <c r="H119" s="340"/>
      <c r="I119" s="340"/>
      <c r="J119" s="340"/>
    </row>
    <row r="120" spans="2:10" s="339" customFormat="1" x14ac:dyDescent="0.25">
      <c r="B120" s="340"/>
      <c r="C120" s="340"/>
      <c r="D120" s="340"/>
      <c r="E120" s="340"/>
      <c r="F120" s="340"/>
      <c r="G120" s="340"/>
      <c r="H120" s="340"/>
      <c r="I120" s="340"/>
      <c r="J120" s="340"/>
    </row>
    <row r="121" spans="2:10" s="339" customFormat="1" x14ac:dyDescent="0.25">
      <c r="B121" s="340"/>
      <c r="C121" s="340"/>
      <c r="D121" s="340"/>
      <c r="E121" s="340"/>
      <c r="F121" s="340"/>
      <c r="G121" s="340"/>
      <c r="H121" s="340"/>
      <c r="I121" s="340"/>
      <c r="J121" s="340"/>
    </row>
    <row r="122" spans="2:10" s="339" customFormat="1" x14ac:dyDescent="0.25">
      <c r="B122" s="340"/>
      <c r="C122" s="340"/>
      <c r="D122" s="340"/>
      <c r="E122" s="340"/>
      <c r="F122" s="340"/>
      <c r="G122" s="340"/>
      <c r="H122" s="340"/>
      <c r="I122" s="340"/>
      <c r="J122" s="340"/>
    </row>
    <row r="123" spans="2:10" s="339" customFormat="1" x14ac:dyDescent="0.25">
      <c r="B123" s="340"/>
      <c r="C123" s="340"/>
      <c r="D123" s="340"/>
      <c r="E123" s="340"/>
      <c r="F123" s="340"/>
      <c r="G123" s="340"/>
      <c r="H123" s="340"/>
      <c r="I123" s="340"/>
      <c r="J123" s="340"/>
    </row>
    <row r="124" spans="2:10" s="339" customFormat="1" x14ac:dyDescent="0.25">
      <c r="B124" s="340"/>
      <c r="C124" s="340"/>
      <c r="D124" s="340"/>
      <c r="E124" s="340"/>
      <c r="F124" s="340"/>
      <c r="G124" s="340"/>
      <c r="H124" s="340"/>
      <c r="I124" s="340"/>
      <c r="J124" s="340"/>
    </row>
    <row r="125" spans="2:10" s="339" customFormat="1" x14ac:dyDescent="0.25">
      <c r="B125" s="340"/>
      <c r="C125" s="340"/>
      <c r="D125" s="340"/>
      <c r="E125" s="340"/>
      <c r="F125" s="340"/>
      <c r="G125" s="340"/>
      <c r="H125" s="340"/>
      <c r="I125" s="340"/>
      <c r="J125" s="340"/>
    </row>
    <row r="126" spans="2:10" s="339" customFormat="1" x14ac:dyDescent="0.25">
      <c r="B126" s="340"/>
      <c r="C126" s="340"/>
      <c r="D126" s="340"/>
      <c r="E126" s="340"/>
      <c r="F126" s="340"/>
      <c r="G126" s="340"/>
      <c r="H126" s="340"/>
      <c r="I126" s="340"/>
      <c r="J126" s="340"/>
    </row>
    <row r="127" spans="2:10" s="339" customFormat="1" x14ac:dyDescent="0.25">
      <c r="B127" s="340"/>
      <c r="C127" s="340"/>
      <c r="D127" s="340"/>
      <c r="E127" s="340"/>
      <c r="F127" s="340"/>
      <c r="G127" s="340"/>
      <c r="H127" s="340"/>
      <c r="I127" s="340"/>
      <c r="J127" s="340"/>
    </row>
    <row r="128" spans="2:10" s="339" customFormat="1" x14ac:dyDescent="0.25">
      <c r="B128" s="340"/>
      <c r="C128" s="340"/>
      <c r="D128" s="340"/>
      <c r="E128" s="340"/>
      <c r="F128" s="340"/>
      <c r="G128" s="340"/>
      <c r="H128" s="340"/>
      <c r="I128" s="340"/>
      <c r="J128" s="340"/>
    </row>
    <row r="129" spans="2:10" s="339" customFormat="1" x14ac:dyDescent="0.25">
      <c r="B129" s="340"/>
      <c r="C129" s="340"/>
      <c r="D129" s="340"/>
      <c r="E129" s="340"/>
      <c r="F129" s="340"/>
      <c r="G129" s="340"/>
      <c r="H129" s="340"/>
      <c r="I129" s="340"/>
      <c r="J129" s="340"/>
    </row>
    <row r="130" spans="2:10" s="339" customFormat="1" x14ac:dyDescent="0.25">
      <c r="B130" s="340"/>
      <c r="C130" s="340"/>
      <c r="D130" s="340"/>
      <c r="E130" s="340"/>
      <c r="F130" s="340"/>
      <c r="G130" s="340"/>
      <c r="H130" s="340"/>
      <c r="I130" s="340"/>
      <c r="J130" s="340"/>
    </row>
    <row r="131" spans="2:10" s="339" customFormat="1" x14ac:dyDescent="0.25">
      <c r="B131" s="340"/>
      <c r="C131" s="340"/>
      <c r="D131" s="340"/>
      <c r="E131" s="340"/>
      <c r="F131" s="340"/>
      <c r="G131" s="340"/>
      <c r="H131" s="340"/>
      <c r="I131" s="340"/>
      <c r="J131" s="340"/>
    </row>
  </sheetData>
  <mergeCells count="23">
    <mergeCell ref="H44:I44"/>
    <mergeCell ref="G45:J45"/>
    <mergeCell ref="G46:J46"/>
    <mergeCell ref="C45:D45"/>
    <mergeCell ref="C46:D46"/>
    <mergeCell ref="C41:D41"/>
    <mergeCell ref="C30:D30"/>
    <mergeCell ref="E7:I7"/>
    <mergeCell ref="J7:J8"/>
    <mergeCell ref="C35:D35"/>
    <mergeCell ref="B37:D37"/>
    <mergeCell ref="B38:D38"/>
    <mergeCell ref="B39:D39"/>
    <mergeCell ref="B10:D10"/>
    <mergeCell ref="C11:D11"/>
    <mergeCell ref="C14:D14"/>
    <mergeCell ref="C23:D23"/>
    <mergeCell ref="C27:D27"/>
    <mergeCell ref="B2:J2"/>
    <mergeCell ref="B3:J3"/>
    <mergeCell ref="B4:J4"/>
    <mergeCell ref="B5:J5"/>
    <mergeCell ref="B7:D9"/>
  </mergeCells>
  <printOptions horizontalCentered="1" verticalCentered="1"/>
  <pageMargins left="0.39370078740157483" right="0.39370078740157483" top="1.1811023622047245" bottom="1.1811023622047245" header="0.31496062992125984" footer="0.31496062992125984"/>
  <pageSetup scale="60" fitToHeight="0" orientation="landscape" r:id="rId1"/>
  <ignoredErrors>
    <ignoredError sqref="G11 G14 G23 G27 G30 G35" 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8"/>
  <sheetViews>
    <sheetView view="pageBreakPreview" zoomScale="110" zoomScaleNormal="100" zoomScaleSheetLayoutView="110" workbookViewId="0">
      <selection activeCell="E7" sqref="E7"/>
    </sheetView>
  </sheetViews>
  <sheetFormatPr baseColWidth="10" defaultRowHeight="11.25" x14ac:dyDescent="0.2"/>
  <cols>
    <col min="1" max="1" width="39.85546875" style="361" bestFit="1" customWidth="1"/>
    <col min="2" max="2" width="16.42578125" style="368" customWidth="1"/>
    <col min="3" max="3" width="22.85546875" style="366" customWidth="1"/>
    <col min="4" max="4" width="22.42578125" style="361" bestFit="1" customWidth="1"/>
    <col min="5" max="256" width="11.42578125" style="361"/>
    <col min="257" max="257" width="39.85546875" style="361" bestFit="1" customWidth="1"/>
    <col min="258" max="258" width="16.42578125" style="361" customWidth="1"/>
    <col min="259" max="259" width="22.85546875" style="361" customWidth="1"/>
    <col min="260" max="512" width="11.42578125" style="361"/>
    <col min="513" max="513" width="39.85546875" style="361" bestFit="1" customWidth="1"/>
    <col min="514" max="514" width="16.42578125" style="361" customWidth="1"/>
    <col min="515" max="515" width="22.85546875" style="361" customWidth="1"/>
    <col min="516" max="768" width="11.42578125" style="361"/>
    <col min="769" max="769" width="39.85546875" style="361" bestFit="1" customWidth="1"/>
    <col min="770" max="770" width="16.42578125" style="361" customWidth="1"/>
    <col min="771" max="771" width="22.85546875" style="361" customWidth="1"/>
    <col min="772" max="1024" width="11.42578125" style="361"/>
    <col min="1025" max="1025" width="39.85546875" style="361" bestFit="1" customWidth="1"/>
    <col min="1026" max="1026" width="16.42578125" style="361" customWidth="1"/>
    <col min="1027" max="1027" width="22.85546875" style="361" customWidth="1"/>
    <col min="1028" max="1280" width="11.42578125" style="361"/>
    <col min="1281" max="1281" width="39.85546875" style="361" bestFit="1" customWidth="1"/>
    <col min="1282" max="1282" width="16.42578125" style="361" customWidth="1"/>
    <col min="1283" max="1283" width="22.85546875" style="361" customWidth="1"/>
    <col min="1284" max="1536" width="11.42578125" style="361"/>
    <col min="1537" max="1537" width="39.85546875" style="361" bestFit="1" customWidth="1"/>
    <col min="1538" max="1538" width="16.42578125" style="361" customWidth="1"/>
    <col min="1539" max="1539" width="22.85546875" style="361" customWidth="1"/>
    <col min="1540" max="1792" width="11.42578125" style="361"/>
    <col min="1793" max="1793" width="39.85546875" style="361" bestFit="1" customWidth="1"/>
    <col min="1794" max="1794" width="16.42578125" style="361" customWidth="1"/>
    <col min="1795" max="1795" width="22.85546875" style="361" customWidth="1"/>
    <col min="1796" max="2048" width="11.42578125" style="361"/>
    <col min="2049" max="2049" width="39.85546875" style="361" bestFit="1" customWidth="1"/>
    <col min="2050" max="2050" width="16.42578125" style="361" customWidth="1"/>
    <col min="2051" max="2051" width="22.85546875" style="361" customWidth="1"/>
    <col min="2052" max="2304" width="11.42578125" style="361"/>
    <col min="2305" max="2305" width="39.85546875" style="361" bestFit="1" customWidth="1"/>
    <col min="2306" max="2306" width="16.42578125" style="361" customWidth="1"/>
    <col min="2307" max="2307" width="22.85546875" style="361" customWidth="1"/>
    <col min="2308" max="2560" width="11.42578125" style="361"/>
    <col min="2561" max="2561" width="39.85546875" style="361" bestFit="1" customWidth="1"/>
    <col min="2562" max="2562" width="16.42578125" style="361" customWidth="1"/>
    <col min="2563" max="2563" width="22.85546875" style="361" customWidth="1"/>
    <col min="2564" max="2816" width="11.42578125" style="361"/>
    <col min="2817" max="2817" width="39.85546875" style="361" bestFit="1" customWidth="1"/>
    <col min="2818" max="2818" width="16.42578125" style="361" customWidth="1"/>
    <col min="2819" max="2819" width="22.85546875" style="361" customWidth="1"/>
    <col min="2820" max="3072" width="11.42578125" style="361"/>
    <col min="3073" max="3073" width="39.85546875" style="361" bestFit="1" customWidth="1"/>
    <col min="3074" max="3074" width="16.42578125" style="361" customWidth="1"/>
    <col min="3075" max="3075" width="22.85546875" style="361" customWidth="1"/>
    <col min="3076" max="3328" width="11.42578125" style="361"/>
    <col min="3329" max="3329" width="39.85546875" style="361" bestFit="1" customWidth="1"/>
    <col min="3330" max="3330" width="16.42578125" style="361" customWidth="1"/>
    <col min="3331" max="3331" width="22.85546875" style="361" customWidth="1"/>
    <col min="3332" max="3584" width="11.42578125" style="361"/>
    <col min="3585" max="3585" width="39.85546875" style="361" bestFit="1" customWidth="1"/>
    <col min="3586" max="3586" width="16.42578125" style="361" customWidth="1"/>
    <col min="3587" max="3587" width="22.85546875" style="361" customWidth="1"/>
    <col min="3588" max="3840" width="11.42578125" style="361"/>
    <col min="3841" max="3841" width="39.85546875" style="361" bestFit="1" customWidth="1"/>
    <col min="3842" max="3842" width="16.42578125" style="361" customWidth="1"/>
    <col min="3843" max="3843" width="22.85546875" style="361" customWidth="1"/>
    <col min="3844" max="4096" width="11.42578125" style="361"/>
    <col min="4097" max="4097" width="39.85546875" style="361" bestFit="1" customWidth="1"/>
    <col min="4098" max="4098" width="16.42578125" style="361" customWidth="1"/>
    <col min="4099" max="4099" width="22.85546875" style="361" customWidth="1"/>
    <col min="4100" max="4352" width="11.42578125" style="361"/>
    <col min="4353" max="4353" width="39.85546875" style="361" bestFit="1" customWidth="1"/>
    <col min="4354" max="4354" width="16.42578125" style="361" customWidth="1"/>
    <col min="4355" max="4355" width="22.85546875" style="361" customWidth="1"/>
    <col min="4356" max="4608" width="11.42578125" style="361"/>
    <col min="4609" max="4609" width="39.85546875" style="361" bestFit="1" customWidth="1"/>
    <col min="4610" max="4610" width="16.42578125" style="361" customWidth="1"/>
    <col min="4611" max="4611" width="22.85546875" style="361" customWidth="1"/>
    <col min="4612" max="4864" width="11.42578125" style="361"/>
    <col min="4865" max="4865" width="39.85546875" style="361" bestFit="1" customWidth="1"/>
    <col min="4866" max="4866" width="16.42578125" style="361" customWidth="1"/>
    <col min="4867" max="4867" width="22.85546875" style="361" customWidth="1"/>
    <col min="4868" max="5120" width="11.42578125" style="361"/>
    <col min="5121" max="5121" width="39.85546875" style="361" bestFit="1" customWidth="1"/>
    <col min="5122" max="5122" width="16.42578125" style="361" customWidth="1"/>
    <col min="5123" max="5123" width="22.85546875" style="361" customWidth="1"/>
    <col min="5124" max="5376" width="11.42578125" style="361"/>
    <col min="5377" max="5377" width="39.85546875" style="361" bestFit="1" customWidth="1"/>
    <col min="5378" max="5378" width="16.42578125" style="361" customWidth="1"/>
    <col min="5379" max="5379" width="22.85546875" style="361" customWidth="1"/>
    <col min="5380" max="5632" width="11.42578125" style="361"/>
    <col min="5633" max="5633" width="39.85546875" style="361" bestFit="1" customWidth="1"/>
    <col min="5634" max="5634" width="16.42578125" style="361" customWidth="1"/>
    <col min="5635" max="5635" width="22.85546875" style="361" customWidth="1"/>
    <col min="5636" max="5888" width="11.42578125" style="361"/>
    <col min="5889" max="5889" width="39.85546875" style="361" bestFit="1" customWidth="1"/>
    <col min="5890" max="5890" width="16.42578125" style="361" customWidth="1"/>
    <col min="5891" max="5891" width="22.85546875" style="361" customWidth="1"/>
    <col min="5892" max="6144" width="11.42578125" style="361"/>
    <col min="6145" max="6145" width="39.85546875" style="361" bestFit="1" customWidth="1"/>
    <col min="6146" max="6146" width="16.42578125" style="361" customWidth="1"/>
    <col min="6147" max="6147" width="22.85546875" style="361" customWidth="1"/>
    <col min="6148" max="6400" width="11.42578125" style="361"/>
    <col min="6401" max="6401" width="39.85546875" style="361" bestFit="1" customWidth="1"/>
    <col min="6402" max="6402" width="16.42578125" style="361" customWidth="1"/>
    <col min="6403" max="6403" width="22.85546875" style="361" customWidth="1"/>
    <col min="6404" max="6656" width="11.42578125" style="361"/>
    <col min="6657" max="6657" width="39.85546875" style="361" bestFit="1" customWidth="1"/>
    <col min="6658" max="6658" width="16.42578125" style="361" customWidth="1"/>
    <col min="6659" max="6659" width="22.85546875" style="361" customWidth="1"/>
    <col min="6660" max="6912" width="11.42578125" style="361"/>
    <col min="6913" max="6913" width="39.85546875" style="361" bestFit="1" customWidth="1"/>
    <col min="6914" max="6914" width="16.42578125" style="361" customWidth="1"/>
    <col min="6915" max="6915" width="22.85546875" style="361" customWidth="1"/>
    <col min="6916" max="7168" width="11.42578125" style="361"/>
    <col min="7169" max="7169" width="39.85546875" style="361" bestFit="1" customWidth="1"/>
    <col min="7170" max="7170" width="16.42578125" style="361" customWidth="1"/>
    <col min="7171" max="7171" width="22.85546875" style="361" customWidth="1"/>
    <col min="7172" max="7424" width="11.42578125" style="361"/>
    <col min="7425" max="7425" width="39.85546875" style="361" bestFit="1" customWidth="1"/>
    <col min="7426" max="7426" width="16.42578125" style="361" customWidth="1"/>
    <col min="7427" max="7427" width="22.85546875" style="361" customWidth="1"/>
    <col min="7428" max="7680" width="11.42578125" style="361"/>
    <col min="7681" max="7681" width="39.85546875" style="361" bestFit="1" customWidth="1"/>
    <col min="7682" max="7682" width="16.42578125" style="361" customWidth="1"/>
    <col min="7683" max="7683" width="22.85546875" style="361" customWidth="1"/>
    <col min="7684" max="7936" width="11.42578125" style="361"/>
    <col min="7937" max="7937" width="39.85546875" style="361" bestFit="1" customWidth="1"/>
    <col min="7938" max="7938" width="16.42578125" style="361" customWidth="1"/>
    <col min="7939" max="7939" width="22.85546875" style="361" customWidth="1"/>
    <col min="7940" max="8192" width="11.42578125" style="361"/>
    <col min="8193" max="8193" width="39.85546875" style="361" bestFit="1" customWidth="1"/>
    <col min="8194" max="8194" width="16.42578125" style="361" customWidth="1"/>
    <col min="8195" max="8195" width="22.85546875" style="361" customWidth="1"/>
    <col min="8196" max="8448" width="11.42578125" style="361"/>
    <col min="8449" max="8449" width="39.85546875" style="361" bestFit="1" customWidth="1"/>
    <col min="8450" max="8450" width="16.42578125" style="361" customWidth="1"/>
    <col min="8451" max="8451" width="22.85546875" style="361" customWidth="1"/>
    <col min="8452" max="8704" width="11.42578125" style="361"/>
    <col min="8705" max="8705" width="39.85546875" style="361" bestFit="1" customWidth="1"/>
    <col min="8706" max="8706" width="16.42578125" style="361" customWidth="1"/>
    <col min="8707" max="8707" width="22.85546875" style="361" customWidth="1"/>
    <col min="8708" max="8960" width="11.42578125" style="361"/>
    <col min="8961" max="8961" width="39.85546875" style="361" bestFit="1" customWidth="1"/>
    <col min="8962" max="8962" width="16.42578125" style="361" customWidth="1"/>
    <col min="8963" max="8963" width="22.85546875" style="361" customWidth="1"/>
    <col min="8964" max="9216" width="11.42578125" style="361"/>
    <col min="9217" max="9217" width="39.85546875" style="361" bestFit="1" customWidth="1"/>
    <col min="9218" max="9218" width="16.42578125" style="361" customWidth="1"/>
    <col min="9219" max="9219" width="22.85546875" style="361" customWidth="1"/>
    <col min="9220" max="9472" width="11.42578125" style="361"/>
    <col min="9473" max="9473" width="39.85546875" style="361" bestFit="1" customWidth="1"/>
    <col min="9474" max="9474" width="16.42578125" style="361" customWidth="1"/>
    <col min="9475" max="9475" width="22.85546875" style="361" customWidth="1"/>
    <col min="9476" max="9728" width="11.42578125" style="361"/>
    <col min="9729" max="9729" width="39.85546875" style="361" bestFit="1" customWidth="1"/>
    <col min="9730" max="9730" width="16.42578125" style="361" customWidth="1"/>
    <col min="9731" max="9731" width="22.85546875" style="361" customWidth="1"/>
    <col min="9732" max="9984" width="11.42578125" style="361"/>
    <col min="9985" max="9985" width="39.85546875" style="361" bestFit="1" customWidth="1"/>
    <col min="9986" max="9986" width="16.42578125" style="361" customWidth="1"/>
    <col min="9987" max="9987" width="22.85546875" style="361" customWidth="1"/>
    <col min="9988" max="10240" width="11.42578125" style="361"/>
    <col min="10241" max="10241" width="39.85546875" style="361" bestFit="1" customWidth="1"/>
    <col min="10242" max="10242" width="16.42578125" style="361" customWidth="1"/>
    <col min="10243" max="10243" width="22.85546875" style="361" customWidth="1"/>
    <col min="10244" max="10496" width="11.42578125" style="361"/>
    <col min="10497" max="10497" width="39.85546875" style="361" bestFit="1" customWidth="1"/>
    <col min="10498" max="10498" width="16.42578125" style="361" customWidth="1"/>
    <col min="10499" max="10499" width="22.85546875" style="361" customWidth="1"/>
    <col min="10500" max="10752" width="11.42578125" style="361"/>
    <col min="10753" max="10753" width="39.85546875" style="361" bestFit="1" customWidth="1"/>
    <col min="10754" max="10754" width="16.42578125" style="361" customWidth="1"/>
    <col min="10755" max="10755" width="22.85546875" style="361" customWidth="1"/>
    <col min="10756" max="11008" width="11.42578125" style="361"/>
    <col min="11009" max="11009" width="39.85546875" style="361" bestFit="1" customWidth="1"/>
    <col min="11010" max="11010" width="16.42578125" style="361" customWidth="1"/>
    <col min="11011" max="11011" width="22.85546875" style="361" customWidth="1"/>
    <col min="11012" max="11264" width="11.42578125" style="361"/>
    <col min="11265" max="11265" width="39.85546875" style="361" bestFit="1" customWidth="1"/>
    <col min="11266" max="11266" width="16.42578125" style="361" customWidth="1"/>
    <col min="11267" max="11267" width="22.85546875" style="361" customWidth="1"/>
    <col min="11268" max="11520" width="11.42578125" style="361"/>
    <col min="11521" max="11521" width="39.85546875" style="361" bestFit="1" customWidth="1"/>
    <col min="11522" max="11522" width="16.42578125" style="361" customWidth="1"/>
    <col min="11523" max="11523" width="22.85546875" style="361" customWidth="1"/>
    <col min="11524" max="11776" width="11.42578125" style="361"/>
    <col min="11777" max="11777" width="39.85546875" style="361" bestFit="1" customWidth="1"/>
    <col min="11778" max="11778" width="16.42578125" style="361" customWidth="1"/>
    <col min="11779" max="11779" width="22.85546875" style="361" customWidth="1"/>
    <col min="11780" max="12032" width="11.42578125" style="361"/>
    <col min="12033" max="12033" width="39.85546875" style="361" bestFit="1" customWidth="1"/>
    <col min="12034" max="12034" width="16.42578125" style="361" customWidth="1"/>
    <col min="12035" max="12035" width="22.85546875" style="361" customWidth="1"/>
    <col min="12036" max="12288" width="11.42578125" style="361"/>
    <col min="12289" max="12289" width="39.85546875" style="361" bestFit="1" customWidth="1"/>
    <col min="12290" max="12290" width="16.42578125" style="361" customWidth="1"/>
    <col min="12291" max="12291" width="22.85546875" style="361" customWidth="1"/>
    <col min="12292" max="12544" width="11.42578125" style="361"/>
    <col min="12545" max="12545" width="39.85546875" style="361" bestFit="1" customWidth="1"/>
    <col min="12546" max="12546" width="16.42578125" style="361" customWidth="1"/>
    <col min="12547" max="12547" width="22.85546875" style="361" customWidth="1"/>
    <col min="12548" max="12800" width="11.42578125" style="361"/>
    <col min="12801" max="12801" width="39.85546875" style="361" bestFit="1" customWidth="1"/>
    <col min="12802" max="12802" width="16.42578125" style="361" customWidth="1"/>
    <col min="12803" max="12803" width="22.85546875" style="361" customWidth="1"/>
    <col min="12804" max="13056" width="11.42578125" style="361"/>
    <col min="13057" max="13057" width="39.85546875" style="361" bestFit="1" customWidth="1"/>
    <col min="13058" max="13058" width="16.42578125" style="361" customWidth="1"/>
    <col min="13059" max="13059" width="22.85546875" style="361" customWidth="1"/>
    <col min="13060" max="13312" width="11.42578125" style="361"/>
    <col min="13313" max="13313" width="39.85546875" style="361" bestFit="1" customWidth="1"/>
    <col min="13314" max="13314" width="16.42578125" style="361" customWidth="1"/>
    <col min="13315" max="13315" width="22.85546875" style="361" customWidth="1"/>
    <col min="13316" max="13568" width="11.42578125" style="361"/>
    <col min="13569" max="13569" width="39.85546875" style="361" bestFit="1" customWidth="1"/>
    <col min="13570" max="13570" width="16.42578125" style="361" customWidth="1"/>
    <col min="13571" max="13571" width="22.85546875" style="361" customWidth="1"/>
    <col min="13572" max="13824" width="11.42578125" style="361"/>
    <col min="13825" max="13825" width="39.85546875" style="361" bestFit="1" customWidth="1"/>
    <col min="13826" max="13826" width="16.42578125" style="361" customWidth="1"/>
    <col min="13827" max="13827" width="22.85546875" style="361" customWidth="1"/>
    <col min="13828" max="14080" width="11.42578125" style="361"/>
    <col min="14081" max="14081" width="39.85546875" style="361" bestFit="1" customWidth="1"/>
    <col min="14082" max="14082" width="16.42578125" style="361" customWidth="1"/>
    <col min="14083" max="14083" width="22.85546875" style="361" customWidth="1"/>
    <col min="14084" max="14336" width="11.42578125" style="361"/>
    <col min="14337" max="14337" width="39.85546875" style="361" bestFit="1" customWidth="1"/>
    <col min="14338" max="14338" width="16.42578125" style="361" customWidth="1"/>
    <col min="14339" max="14339" width="22.85546875" style="361" customWidth="1"/>
    <col min="14340" max="14592" width="11.42578125" style="361"/>
    <col min="14593" max="14593" width="39.85546875" style="361" bestFit="1" customWidth="1"/>
    <col min="14594" max="14594" width="16.42578125" style="361" customWidth="1"/>
    <col min="14595" max="14595" width="22.85546875" style="361" customWidth="1"/>
    <col min="14596" max="14848" width="11.42578125" style="361"/>
    <col min="14849" max="14849" width="39.85546875" style="361" bestFit="1" customWidth="1"/>
    <col min="14850" max="14850" width="16.42578125" style="361" customWidth="1"/>
    <col min="14851" max="14851" width="22.85546875" style="361" customWidth="1"/>
    <col min="14852" max="15104" width="11.42578125" style="361"/>
    <col min="15105" max="15105" width="39.85546875" style="361" bestFit="1" customWidth="1"/>
    <col min="15106" max="15106" width="16.42578125" style="361" customWidth="1"/>
    <col min="15107" max="15107" width="22.85546875" style="361" customWidth="1"/>
    <col min="15108" max="15360" width="11.42578125" style="361"/>
    <col min="15361" max="15361" width="39.85546875" style="361" bestFit="1" customWidth="1"/>
    <col min="15362" max="15362" width="16.42578125" style="361" customWidth="1"/>
    <col min="15363" max="15363" width="22.85546875" style="361" customWidth="1"/>
    <col min="15364" max="15616" width="11.42578125" style="361"/>
    <col min="15617" max="15617" width="39.85546875" style="361" bestFit="1" customWidth="1"/>
    <col min="15618" max="15618" width="16.42578125" style="361" customWidth="1"/>
    <col min="15619" max="15619" width="22.85546875" style="361" customWidth="1"/>
    <col min="15620" max="15872" width="11.42578125" style="361"/>
    <col min="15873" max="15873" width="39.85546875" style="361" bestFit="1" customWidth="1"/>
    <col min="15874" max="15874" width="16.42578125" style="361" customWidth="1"/>
    <col min="15875" max="15875" width="22.85546875" style="361" customWidth="1"/>
    <col min="15876" max="16128" width="11.42578125" style="361"/>
    <col min="16129" max="16129" width="39.85546875" style="361" bestFit="1" customWidth="1"/>
    <col min="16130" max="16130" width="16.42578125" style="361" customWidth="1"/>
    <col min="16131" max="16131" width="22.85546875" style="361" customWidth="1"/>
    <col min="16132" max="16384" width="11.42578125" style="361"/>
  </cols>
  <sheetData>
    <row r="2" spans="1:5" x14ac:dyDescent="0.2">
      <c r="A2" s="359" t="s">
        <v>407</v>
      </c>
      <c r="B2" s="367" t="s">
        <v>135</v>
      </c>
      <c r="C2" s="360">
        <v>2901915.2</v>
      </c>
    </row>
    <row r="3" spans="1:5" x14ac:dyDescent="0.2">
      <c r="A3" s="359" t="s">
        <v>135</v>
      </c>
      <c r="C3" s="361"/>
      <c r="D3" s="359" t="s">
        <v>411</v>
      </c>
      <c r="E3" s="364">
        <f>+B6</f>
        <v>1045554.42</v>
      </c>
    </row>
    <row r="4" spans="1:5" x14ac:dyDescent="0.2">
      <c r="A4" s="362" t="s">
        <v>408</v>
      </c>
      <c r="B4" s="367"/>
      <c r="C4" s="359"/>
      <c r="D4" s="359" t="s">
        <v>413</v>
      </c>
      <c r="E4" s="364">
        <f>+B7+B8</f>
        <v>2981.4300000000003</v>
      </c>
    </row>
    <row r="5" spans="1:5" x14ac:dyDescent="0.2">
      <c r="A5" s="359" t="s">
        <v>409</v>
      </c>
      <c r="B5" s="368">
        <v>0</v>
      </c>
      <c r="C5" s="361"/>
      <c r="D5" s="359" t="s">
        <v>416</v>
      </c>
      <c r="E5" s="364">
        <f>+B9+B10+B11+B12+B13+B14+B15</f>
        <v>429515.22</v>
      </c>
    </row>
    <row r="6" spans="1:5" x14ac:dyDescent="0.2">
      <c r="A6" s="359" t="s">
        <v>410</v>
      </c>
      <c r="B6" s="369">
        <v>1045554.42</v>
      </c>
      <c r="C6" s="359" t="s">
        <v>411</v>
      </c>
      <c r="D6" s="359" t="s">
        <v>425</v>
      </c>
      <c r="E6" s="364">
        <f>+B22+B23+B24+B25+B43</f>
        <v>830763.7</v>
      </c>
    </row>
    <row r="7" spans="1:5" x14ac:dyDescent="0.2">
      <c r="A7" s="359" t="s">
        <v>412</v>
      </c>
      <c r="B7" s="370">
        <v>2979.4</v>
      </c>
      <c r="C7" s="359" t="s">
        <v>413</v>
      </c>
      <c r="D7" s="359" t="s">
        <v>89</v>
      </c>
      <c r="E7" s="364">
        <f>+B26+B27+B28+B29</f>
        <v>37245.53</v>
      </c>
    </row>
    <row r="8" spans="1:5" x14ac:dyDescent="0.2">
      <c r="A8" s="359" t="s">
        <v>414</v>
      </c>
      <c r="B8" s="370">
        <v>2.0299999999999998</v>
      </c>
      <c r="C8" s="359"/>
      <c r="D8" s="359" t="s">
        <v>91</v>
      </c>
      <c r="E8" s="364">
        <f>+B30+B31+B32+B33+B34+B35+B36+B38+B39+B44</f>
        <v>1561854.97</v>
      </c>
    </row>
    <row r="9" spans="1:5" x14ac:dyDescent="0.2">
      <c r="A9" s="359" t="s">
        <v>415</v>
      </c>
      <c r="B9" s="371">
        <v>0</v>
      </c>
      <c r="C9" s="359" t="s">
        <v>416</v>
      </c>
      <c r="D9" s="359" t="s">
        <v>444</v>
      </c>
      <c r="E9" s="364">
        <f>+B41+B40</f>
        <v>1017842.5</v>
      </c>
    </row>
    <row r="10" spans="1:5" x14ac:dyDescent="0.2">
      <c r="A10" s="359" t="s">
        <v>417</v>
      </c>
      <c r="B10" s="371">
        <v>0</v>
      </c>
      <c r="C10" s="359"/>
      <c r="D10" s="361" t="s">
        <v>115</v>
      </c>
      <c r="E10" s="380">
        <f>+B45</f>
        <v>0</v>
      </c>
    </row>
    <row r="11" spans="1:5" x14ac:dyDescent="0.2">
      <c r="A11" s="359" t="s">
        <v>418</v>
      </c>
      <c r="B11" s="371">
        <v>418742.5</v>
      </c>
      <c r="C11" s="359"/>
      <c r="D11" s="359" t="s">
        <v>100</v>
      </c>
      <c r="E11" s="364">
        <f>+B42</f>
        <v>124000</v>
      </c>
    </row>
    <row r="12" spans="1:5" x14ac:dyDescent="0.2">
      <c r="A12" s="359" t="s">
        <v>419</v>
      </c>
      <c r="B12" s="371">
        <v>635</v>
      </c>
      <c r="C12" s="359"/>
    </row>
    <row r="13" spans="1:5" x14ac:dyDescent="0.2">
      <c r="A13" s="359" t="s">
        <v>420</v>
      </c>
      <c r="B13" s="371">
        <v>550.1</v>
      </c>
      <c r="C13" s="359"/>
    </row>
    <row r="14" spans="1:5" x14ac:dyDescent="0.2">
      <c r="A14" s="359" t="s">
        <v>421</v>
      </c>
      <c r="B14" s="371">
        <v>569.5</v>
      </c>
      <c r="C14" s="359"/>
      <c r="D14" s="380"/>
    </row>
    <row r="15" spans="1:5" x14ac:dyDescent="0.2">
      <c r="A15" s="363" t="s">
        <v>2283</v>
      </c>
      <c r="B15" s="371">
        <v>9018.1200000000008</v>
      </c>
      <c r="C15" s="361"/>
    </row>
    <row r="16" spans="1:5" x14ac:dyDescent="0.2">
      <c r="A16" s="362" t="s">
        <v>422</v>
      </c>
      <c r="B16" s="372">
        <f>SUM(B5:B15)</f>
        <v>1478051.0700000003</v>
      </c>
      <c r="C16" s="359"/>
    </row>
    <row r="17" spans="1:5" x14ac:dyDescent="0.2">
      <c r="A17" s="359" t="s">
        <v>135</v>
      </c>
      <c r="C17" s="361"/>
    </row>
    <row r="18" spans="1:5" x14ac:dyDescent="0.2">
      <c r="A18" s="359" t="s">
        <v>423</v>
      </c>
      <c r="B18" s="367"/>
      <c r="C18" s="360">
        <v>4379966.2699999996</v>
      </c>
    </row>
    <row r="19" spans="1:5" x14ac:dyDescent="0.2">
      <c r="A19" s="359" t="s">
        <v>135</v>
      </c>
      <c r="C19" s="361"/>
    </row>
    <row r="20" spans="1:5" x14ac:dyDescent="0.2">
      <c r="A20" s="362" t="s">
        <v>236</v>
      </c>
      <c r="B20" s="367"/>
      <c r="C20" s="359"/>
    </row>
    <row r="21" spans="1:5" x14ac:dyDescent="0.2">
      <c r="A21" s="359" t="s">
        <v>135</v>
      </c>
      <c r="C21" s="361"/>
      <c r="D21" s="364"/>
      <c r="E21" s="365"/>
    </row>
    <row r="22" spans="1:5" x14ac:dyDescent="0.2">
      <c r="A22" s="359" t="s">
        <v>424</v>
      </c>
      <c r="B22" s="373">
        <v>413222.96</v>
      </c>
      <c r="C22" s="359" t="s">
        <v>425</v>
      </c>
    </row>
    <row r="23" spans="1:5" x14ac:dyDescent="0.2">
      <c r="A23" s="359" t="s">
        <v>426</v>
      </c>
      <c r="B23" s="373">
        <v>227250</v>
      </c>
      <c r="C23" s="359"/>
    </row>
    <row r="24" spans="1:5" x14ac:dyDescent="0.2">
      <c r="A24" s="359" t="s">
        <v>427</v>
      </c>
      <c r="B24" s="373">
        <v>0</v>
      </c>
      <c r="C24" s="359"/>
    </row>
    <row r="25" spans="1:5" x14ac:dyDescent="0.2">
      <c r="A25" s="359" t="s">
        <v>428</v>
      </c>
      <c r="B25" s="373">
        <v>23224.01</v>
      </c>
      <c r="C25" s="359"/>
      <c r="D25" s="380"/>
      <c r="E25" s="365"/>
    </row>
    <row r="26" spans="1:5" x14ac:dyDescent="0.2">
      <c r="A26" s="359" t="s">
        <v>429</v>
      </c>
      <c r="B26" s="374">
        <v>17095.189999999999</v>
      </c>
      <c r="C26" s="359" t="s">
        <v>89</v>
      </c>
    </row>
    <row r="27" spans="1:5" x14ac:dyDescent="0.2">
      <c r="A27" s="359" t="s">
        <v>430</v>
      </c>
      <c r="B27" s="374">
        <v>3061.79</v>
      </c>
      <c r="C27" s="359"/>
    </row>
    <row r="28" spans="1:5" x14ac:dyDescent="0.2">
      <c r="A28" s="359" t="s">
        <v>431</v>
      </c>
      <c r="B28" s="374">
        <v>15000.55</v>
      </c>
      <c r="C28" s="359"/>
    </row>
    <row r="29" spans="1:5" x14ac:dyDescent="0.2">
      <c r="A29" s="359" t="s">
        <v>432</v>
      </c>
      <c r="B29" s="374">
        <v>2088</v>
      </c>
      <c r="C29" s="359"/>
      <c r="D29" s="364"/>
    </row>
    <row r="30" spans="1:5" x14ac:dyDescent="0.2">
      <c r="A30" s="359" t="s">
        <v>433</v>
      </c>
      <c r="B30" s="375">
        <v>38787.620000000003</v>
      </c>
      <c r="C30" s="359" t="s">
        <v>91</v>
      </c>
      <c r="E30" s="364"/>
    </row>
    <row r="31" spans="1:5" x14ac:dyDescent="0.2">
      <c r="A31" s="359" t="s">
        <v>434</v>
      </c>
      <c r="B31" s="375">
        <v>25280</v>
      </c>
      <c r="C31" s="359"/>
      <c r="E31" s="364"/>
    </row>
    <row r="32" spans="1:5" x14ac:dyDescent="0.2">
      <c r="A32" s="359" t="s">
        <v>435</v>
      </c>
      <c r="B32" s="375">
        <v>2900</v>
      </c>
      <c r="C32" s="359"/>
    </row>
    <row r="33" spans="1:4" x14ac:dyDescent="0.2">
      <c r="A33" s="359" t="s">
        <v>436</v>
      </c>
      <c r="B33" s="375">
        <v>6898.67</v>
      </c>
      <c r="C33" s="359"/>
    </row>
    <row r="34" spans="1:4" x14ac:dyDescent="0.2">
      <c r="A34" s="359" t="s">
        <v>437</v>
      </c>
      <c r="B34" s="375">
        <v>4790.8</v>
      </c>
      <c r="C34" s="359"/>
    </row>
    <row r="35" spans="1:4" x14ac:dyDescent="0.2">
      <c r="A35" s="359" t="s">
        <v>438</v>
      </c>
      <c r="B35" s="375">
        <v>0</v>
      </c>
      <c r="C35" s="359"/>
    </row>
    <row r="36" spans="1:4" x14ac:dyDescent="0.2">
      <c r="A36" s="359" t="s">
        <v>439</v>
      </c>
      <c r="B36" s="375">
        <v>46062.84</v>
      </c>
      <c r="C36" s="359"/>
    </row>
    <row r="37" spans="1:4" x14ac:dyDescent="0.2">
      <c r="A37" s="359" t="s">
        <v>440</v>
      </c>
      <c r="B37" s="376">
        <v>0</v>
      </c>
      <c r="C37" s="359"/>
    </row>
    <row r="38" spans="1:4" x14ac:dyDescent="0.2">
      <c r="A38" s="359" t="s">
        <v>441</v>
      </c>
      <c r="B38" s="375">
        <v>1429632.97</v>
      </c>
      <c r="C38" s="359"/>
    </row>
    <row r="39" spans="1:4" x14ac:dyDescent="0.2">
      <c r="A39" s="359" t="s">
        <v>273</v>
      </c>
      <c r="B39" s="375">
        <v>0</v>
      </c>
      <c r="C39" s="359"/>
    </row>
    <row r="40" spans="1:4" x14ac:dyDescent="0.2">
      <c r="A40" s="359" t="s">
        <v>442</v>
      </c>
      <c r="B40" s="377">
        <v>599100</v>
      </c>
      <c r="C40" s="359"/>
    </row>
    <row r="41" spans="1:4" x14ac:dyDescent="0.2">
      <c r="A41" s="359" t="s">
        <v>443</v>
      </c>
      <c r="B41" s="377">
        <v>418742.5</v>
      </c>
      <c r="C41" s="359" t="s">
        <v>444</v>
      </c>
      <c r="D41" s="380"/>
    </row>
    <row r="42" spans="1:4" x14ac:dyDescent="0.2">
      <c r="A42" s="359" t="s">
        <v>100</v>
      </c>
      <c r="B42" s="376">
        <v>124000</v>
      </c>
      <c r="C42" s="359"/>
    </row>
    <row r="43" spans="1:4" x14ac:dyDescent="0.2">
      <c r="A43" s="359" t="s">
        <v>445</v>
      </c>
      <c r="B43" s="373">
        <v>167066.73000000001</v>
      </c>
      <c r="C43" s="359"/>
    </row>
    <row r="44" spans="1:4" x14ac:dyDescent="0.2">
      <c r="A44" s="363" t="s">
        <v>446</v>
      </c>
      <c r="B44" s="378">
        <v>7502.07</v>
      </c>
      <c r="C44" s="361"/>
      <c r="D44" s="380"/>
    </row>
    <row r="45" spans="1:4" x14ac:dyDescent="0.2">
      <c r="A45" s="363" t="s">
        <v>447</v>
      </c>
      <c r="B45" s="379">
        <v>0</v>
      </c>
      <c r="C45" s="361" t="s">
        <v>115</v>
      </c>
      <c r="D45" s="380"/>
    </row>
    <row r="46" spans="1:4" x14ac:dyDescent="0.2">
      <c r="A46" s="362" t="s">
        <v>448</v>
      </c>
      <c r="B46" s="372">
        <f>SUM(B22:B45)</f>
        <v>3571706.6999999997</v>
      </c>
      <c r="C46" s="359"/>
    </row>
    <row r="47" spans="1:4" x14ac:dyDescent="0.2">
      <c r="A47" s="359" t="s">
        <v>135</v>
      </c>
      <c r="C47" s="361"/>
    </row>
    <row r="48" spans="1:4" x14ac:dyDescent="0.2">
      <c r="A48" s="359" t="s">
        <v>449</v>
      </c>
      <c r="B48" s="367"/>
      <c r="C48" s="360">
        <v>808259.57</v>
      </c>
    </row>
  </sheetData>
  <pageMargins left="0.7" right="0.7" top="0.75" bottom="0.75" header="0.3" footer="0.3"/>
  <pageSetup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74"/>
  <sheetViews>
    <sheetView tabSelected="1" view="pageBreakPreview" topLeftCell="A19" zoomScale="60" zoomScaleNormal="90" zoomScalePageLayoutView="80" workbookViewId="0">
      <selection activeCell="E65" sqref="E65:I77"/>
    </sheetView>
  </sheetViews>
  <sheetFormatPr baseColWidth="10" defaultRowHeight="12" x14ac:dyDescent="0.25"/>
  <cols>
    <col min="1" max="1" width="4.85546875" style="153" customWidth="1"/>
    <col min="2" max="2" width="27.5703125" style="153" customWidth="1"/>
    <col min="3" max="3" width="27.42578125" style="153" customWidth="1"/>
    <col min="4" max="5" width="21" style="153" customWidth="1"/>
    <col min="6" max="6" width="11" style="277" customWidth="1"/>
    <col min="7" max="8" width="27.5703125" style="153" customWidth="1"/>
    <col min="9" max="10" width="21" style="153" customWidth="1"/>
    <col min="11" max="11" width="4.85546875" style="62" customWidth="1"/>
    <col min="12" max="12" width="1.7109375" style="62" customWidth="1"/>
    <col min="13" max="16384" width="11.42578125" style="153"/>
  </cols>
  <sheetData>
    <row r="1" spans="1:12" ht="6" customHeight="1" x14ac:dyDescent="0.25">
      <c r="A1" s="99"/>
      <c r="B1" s="99"/>
      <c r="C1" s="99"/>
      <c r="D1" s="99"/>
      <c r="E1" s="99"/>
      <c r="F1" s="276"/>
      <c r="G1" s="99"/>
      <c r="H1" s="99"/>
      <c r="I1" s="99"/>
      <c r="J1" s="99"/>
      <c r="K1" s="99"/>
    </row>
    <row r="2" spans="1:12" ht="6" customHeight="1" x14ac:dyDescent="0.25">
      <c r="K2" s="153"/>
      <c r="L2" s="153"/>
    </row>
    <row r="3" spans="1:12" ht="14.1" customHeight="1" x14ac:dyDescent="0.25">
      <c r="B3" s="181"/>
      <c r="C3" s="443"/>
      <c r="D3" s="443"/>
      <c r="E3" s="443"/>
      <c r="F3" s="443"/>
      <c r="G3" s="443"/>
      <c r="H3" s="443"/>
      <c r="I3" s="443"/>
      <c r="J3" s="181"/>
      <c r="K3" s="181"/>
      <c r="L3" s="153"/>
    </row>
    <row r="4" spans="1:12" ht="14.1" customHeight="1" x14ac:dyDescent="0.25">
      <c r="B4" s="181"/>
      <c r="C4" s="443" t="s">
        <v>0</v>
      </c>
      <c r="D4" s="443"/>
      <c r="E4" s="443"/>
      <c r="F4" s="443"/>
      <c r="G4" s="443"/>
      <c r="H4" s="443"/>
      <c r="I4" s="443"/>
      <c r="J4" s="181"/>
      <c r="K4" s="181"/>
    </row>
    <row r="5" spans="1:12" ht="14.1" customHeight="1" x14ac:dyDescent="0.25">
      <c r="B5" s="181"/>
      <c r="C5" s="443" t="s">
        <v>2278</v>
      </c>
      <c r="D5" s="443"/>
      <c r="E5" s="443"/>
      <c r="F5" s="443"/>
      <c r="G5" s="443"/>
      <c r="H5" s="443"/>
      <c r="I5" s="443"/>
      <c r="J5" s="181"/>
      <c r="K5" s="181"/>
    </row>
    <row r="6" spans="1:12" ht="14.1" customHeight="1" x14ac:dyDescent="0.25">
      <c r="B6" s="43"/>
      <c r="C6" s="444" t="s">
        <v>1</v>
      </c>
      <c r="D6" s="444"/>
      <c r="E6" s="444"/>
      <c r="F6" s="444"/>
      <c r="G6" s="444"/>
      <c r="H6" s="444"/>
      <c r="I6" s="444"/>
      <c r="J6" s="43"/>
      <c r="K6" s="43"/>
    </row>
    <row r="7" spans="1:12" ht="20.100000000000001" customHeight="1" x14ac:dyDescent="0.25">
      <c r="A7" s="44"/>
      <c r="B7" s="180" t="s">
        <v>4</v>
      </c>
      <c r="C7" s="434" t="s">
        <v>402</v>
      </c>
      <c r="D7" s="434"/>
      <c r="E7" s="434"/>
      <c r="F7" s="434"/>
      <c r="G7" s="434"/>
      <c r="H7" s="434"/>
      <c r="I7" s="434"/>
      <c r="J7" s="434"/>
    </row>
    <row r="8" spans="1:12" ht="3" customHeight="1" x14ac:dyDescent="0.25">
      <c r="A8" s="43"/>
      <c r="B8" s="43"/>
      <c r="C8" s="43"/>
      <c r="D8" s="43"/>
      <c r="E8" s="43"/>
      <c r="F8" s="278"/>
      <c r="G8" s="43"/>
      <c r="H8" s="43"/>
      <c r="I8" s="43"/>
      <c r="J8" s="43"/>
      <c r="K8" s="153"/>
      <c r="L8" s="153"/>
    </row>
    <row r="9" spans="1:12" ht="3" customHeight="1" x14ac:dyDescent="0.25">
      <c r="A9" s="43"/>
      <c r="B9" s="43"/>
      <c r="C9" s="43"/>
      <c r="D9" s="43"/>
      <c r="E9" s="43"/>
      <c r="F9" s="278"/>
      <c r="G9" s="43"/>
      <c r="H9" s="43"/>
      <c r="I9" s="43"/>
      <c r="J9" s="43"/>
    </row>
    <row r="10" spans="1:12" s="282" customFormat="1" ht="15" customHeight="1" x14ac:dyDescent="0.25">
      <c r="A10" s="435"/>
      <c r="B10" s="437" t="s">
        <v>77</v>
      </c>
      <c r="C10" s="437"/>
      <c r="D10" s="279" t="s">
        <v>5</v>
      </c>
      <c r="E10" s="279"/>
      <c r="F10" s="439"/>
      <c r="G10" s="437" t="s">
        <v>77</v>
      </c>
      <c r="H10" s="437"/>
      <c r="I10" s="279" t="s">
        <v>5</v>
      </c>
      <c r="J10" s="279"/>
      <c r="K10" s="280"/>
      <c r="L10" s="281"/>
    </row>
    <row r="11" spans="1:12" s="282" customFormat="1" ht="15" customHeight="1" x14ac:dyDescent="0.25">
      <c r="A11" s="436"/>
      <c r="B11" s="438"/>
      <c r="C11" s="438"/>
      <c r="D11" s="283">
        <v>2017</v>
      </c>
      <c r="E11" s="283">
        <v>2016</v>
      </c>
      <c r="F11" s="440"/>
      <c r="G11" s="438"/>
      <c r="H11" s="438"/>
      <c r="I11" s="283">
        <v>2017</v>
      </c>
      <c r="J11" s="283">
        <v>2016</v>
      </c>
      <c r="K11" s="284"/>
      <c r="L11" s="281"/>
    </row>
    <row r="12" spans="1:12" ht="3" customHeight="1" x14ac:dyDescent="0.25">
      <c r="A12" s="45"/>
      <c r="B12" s="43"/>
      <c r="C12" s="43"/>
      <c r="D12" s="43"/>
      <c r="E12" s="43"/>
      <c r="F12" s="278"/>
      <c r="G12" s="43"/>
      <c r="H12" s="43"/>
      <c r="I12" s="43"/>
      <c r="J12" s="43"/>
      <c r="K12" s="160"/>
      <c r="L12" s="153"/>
    </row>
    <row r="13" spans="1:12" ht="3" customHeight="1" x14ac:dyDescent="0.25">
      <c r="A13" s="45"/>
      <c r="B13" s="43"/>
      <c r="C13" s="43"/>
      <c r="D13" s="43"/>
      <c r="E13" s="43"/>
      <c r="F13" s="278"/>
      <c r="G13" s="43"/>
      <c r="H13" s="43"/>
      <c r="I13" s="43"/>
      <c r="J13" s="43"/>
      <c r="K13" s="160"/>
    </row>
    <row r="14" spans="1:12" x14ac:dyDescent="0.25">
      <c r="A14" s="158"/>
      <c r="B14" s="429" t="s">
        <v>6</v>
      </c>
      <c r="C14" s="429"/>
      <c r="D14" s="186"/>
      <c r="E14" s="46"/>
      <c r="G14" s="429" t="s">
        <v>7</v>
      </c>
      <c r="H14" s="429"/>
      <c r="I14" s="181"/>
      <c r="J14" s="181"/>
      <c r="K14" s="160"/>
    </row>
    <row r="15" spans="1:12" ht="5.0999999999999996" customHeight="1" x14ac:dyDescent="0.25">
      <c r="A15" s="158"/>
      <c r="B15" s="185"/>
      <c r="C15" s="181"/>
      <c r="D15" s="285"/>
      <c r="E15" s="285"/>
      <c r="G15" s="185"/>
      <c r="H15" s="181"/>
      <c r="I15" s="286"/>
      <c r="J15" s="286"/>
      <c r="K15" s="160"/>
    </row>
    <row r="16" spans="1:12" x14ac:dyDescent="0.25">
      <c r="A16" s="158"/>
      <c r="B16" s="427" t="s">
        <v>8</v>
      </c>
      <c r="C16" s="427"/>
      <c r="D16" s="285"/>
      <c r="E16" s="285"/>
      <c r="G16" s="427" t="s">
        <v>9</v>
      </c>
      <c r="H16" s="427"/>
      <c r="I16" s="285"/>
      <c r="J16" s="285"/>
      <c r="K16" s="160"/>
    </row>
    <row r="17" spans="1:11" s="153" customFormat="1" ht="5.0999999999999996" customHeight="1" x14ac:dyDescent="0.25">
      <c r="A17" s="158"/>
      <c r="B17" s="287"/>
      <c r="C17" s="288"/>
      <c r="D17" s="285"/>
      <c r="E17" s="285"/>
      <c r="F17" s="277"/>
      <c r="G17" s="287"/>
      <c r="H17" s="288"/>
      <c r="I17" s="285"/>
      <c r="J17" s="285"/>
      <c r="K17" s="160"/>
    </row>
    <row r="18" spans="1:11" s="153" customFormat="1" x14ac:dyDescent="0.25">
      <c r="A18" s="158"/>
      <c r="B18" s="428" t="s">
        <v>10</v>
      </c>
      <c r="C18" s="428"/>
      <c r="D18" s="289">
        <f>BC!G6</f>
        <v>808259.57</v>
      </c>
      <c r="E18" s="289">
        <v>2901915.2</v>
      </c>
      <c r="F18" s="277"/>
      <c r="G18" s="428" t="s">
        <v>11</v>
      </c>
      <c r="H18" s="428"/>
      <c r="I18" s="289">
        <f>BC!H194</f>
        <v>203278.97</v>
      </c>
      <c r="J18" s="289">
        <v>241832.56</v>
      </c>
      <c r="K18" s="160"/>
    </row>
    <row r="19" spans="1:11" s="153" customFormat="1" x14ac:dyDescent="0.25">
      <c r="A19" s="158"/>
      <c r="B19" s="428" t="s">
        <v>12</v>
      </c>
      <c r="C19" s="428"/>
      <c r="D19" s="289">
        <f>BC!G37</f>
        <v>14510.76</v>
      </c>
      <c r="E19" s="289">
        <v>12736.76</v>
      </c>
      <c r="F19" s="277"/>
      <c r="G19" s="428" t="s">
        <v>13</v>
      </c>
      <c r="H19" s="428"/>
      <c r="I19" s="289">
        <f>BC!H386</f>
        <v>231005.93</v>
      </c>
      <c r="J19" s="289">
        <v>231005.93</v>
      </c>
      <c r="K19" s="160"/>
    </row>
    <row r="20" spans="1:11" s="153" customFormat="1" x14ac:dyDescent="0.25">
      <c r="A20" s="158"/>
      <c r="B20" s="428" t="s">
        <v>14</v>
      </c>
      <c r="C20" s="428"/>
      <c r="D20" s="289">
        <f>BC!G102</f>
        <v>0</v>
      </c>
      <c r="E20" s="289">
        <v>0</v>
      </c>
      <c r="F20" s="277"/>
      <c r="G20" s="428" t="s">
        <v>15</v>
      </c>
      <c r="H20" s="428"/>
      <c r="I20" s="289">
        <f>BC!H394</f>
        <v>0</v>
      </c>
      <c r="J20" s="289">
        <v>0</v>
      </c>
      <c r="K20" s="160"/>
    </row>
    <row r="21" spans="1:11" s="153" customFormat="1" x14ac:dyDescent="0.25">
      <c r="A21" s="158"/>
      <c r="B21" s="428" t="s">
        <v>16</v>
      </c>
      <c r="C21" s="428"/>
      <c r="D21" s="289">
        <f>BC!G112</f>
        <v>0</v>
      </c>
      <c r="E21" s="289">
        <v>0</v>
      </c>
      <c r="F21" s="277"/>
      <c r="G21" s="428" t="s">
        <v>17</v>
      </c>
      <c r="H21" s="428"/>
      <c r="I21" s="289">
        <f>BC!H395</f>
        <v>0</v>
      </c>
      <c r="J21" s="289">
        <v>0</v>
      </c>
      <c r="K21" s="160"/>
    </row>
    <row r="22" spans="1:11" s="153" customFormat="1" x14ac:dyDescent="0.25">
      <c r="A22" s="158"/>
      <c r="B22" s="428" t="s">
        <v>18</v>
      </c>
      <c r="C22" s="428"/>
      <c r="D22" s="289">
        <f>BC!G118</f>
        <v>0</v>
      </c>
      <c r="E22" s="289">
        <v>0</v>
      </c>
      <c r="F22" s="277"/>
      <c r="G22" s="428" t="s">
        <v>19</v>
      </c>
      <c r="H22" s="428"/>
      <c r="I22" s="289">
        <f>BC!H396</f>
        <v>0</v>
      </c>
      <c r="J22" s="289">
        <v>0</v>
      </c>
      <c r="K22" s="160"/>
    </row>
    <row r="23" spans="1:11" s="153" customFormat="1" ht="26.25" customHeight="1" x14ac:dyDescent="0.25">
      <c r="A23" s="158"/>
      <c r="B23" s="428" t="s">
        <v>20</v>
      </c>
      <c r="C23" s="428"/>
      <c r="D23" s="289">
        <f>BC!G122</f>
        <v>0</v>
      </c>
      <c r="E23" s="289">
        <v>0</v>
      </c>
      <c r="F23" s="277"/>
      <c r="G23" s="430" t="s">
        <v>21</v>
      </c>
      <c r="H23" s="430"/>
      <c r="I23" s="289">
        <f>BC!H397</f>
        <v>0</v>
      </c>
      <c r="J23" s="289">
        <v>0</v>
      </c>
      <c r="K23" s="160"/>
    </row>
    <row r="24" spans="1:11" s="153" customFormat="1" x14ac:dyDescent="0.25">
      <c r="A24" s="158"/>
      <c r="B24" s="428" t="s">
        <v>22</v>
      </c>
      <c r="C24" s="428"/>
      <c r="D24" s="289">
        <f>BC!G125</f>
        <v>0</v>
      </c>
      <c r="E24" s="289">
        <v>0</v>
      </c>
      <c r="F24" s="277"/>
      <c r="G24" s="428" t="s">
        <v>23</v>
      </c>
      <c r="H24" s="428"/>
      <c r="I24" s="289">
        <f>BC!H398</f>
        <v>0</v>
      </c>
      <c r="J24" s="289">
        <v>0</v>
      </c>
      <c r="K24" s="160"/>
    </row>
    <row r="25" spans="1:11" s="153" customFormat="1" x14ac:dyDescent="0.25">
      <c r="A25" s="158"/>
      <c r="B25" s="54"/>
      <c r="C25" s="83"/>
      <c r="D25" s="252"/>
      <c r="E25" s="252"/>
      <c r="F25" s="277"/>
      <c r="G25" s="428" t="s">
        <v>24</v>
      </c>
      <c r="H25" s="428"/>
      <c r="I25" s="289">
        <v>0</v>
      </c>
      <c r="J25" s="289">
        <v>0</v>
      </c>
      <c r="K25" s="160"/>
    </row>
    <row r="26" spans="1:11" s="153" customFormat="1" x14ac:dyDescent="0.25">
      <c r="A26" s="188"/>
      <c r="B26" s="427" t="s">
        <v>25</v>
      </c>
      <c r="C26" s="427"/>
      <c r="D26" s="71">
        <f>SUM(D18:D24)</f>
        <v>822770.33</v>
      </c>
      <c r="E26" s="71">
        <f>SUM(E18:E24)</f>
        <v>2914651.96</v>
      </c>
      <c r="F26" s="290"/>
      <c r="G26" s="185"/>
      <c r="H26" s="181"/>
      <c r="I26" s="291"/>
      <c r="J26" s="291"/>
      <c r="K26" s="160"/>
    </row>
    <row r="27" spans="1:11" s="153" customFormat="1" x14ac:dyDescent="0.25">
      <c r="A27" s="188"/>
      <c r="B27" s="185"/>
      <c r="C27" s="292"/>
      <c r="D27" s="291"/>
      <c r="E27" s="291"/>
      <c r="F27" s="290"/>
      <c r="G27" s="427" t="s">
        <v>26</v>
      </c>
      <c r="H27" s="427"/>
      <c r="I27" s="71">
        <f>SUM(I18:I25)</f>
        <v>434284.9</v>
      </c>
      <c r="J27" s="71">
        <f>SUM(J18:J25)</f>
        <v>472838.49</v>
      </c>
      <c r="K27" s="160"/>
    </row>
    <row r="28" spans="1:11" s="153" customFormat="1" x14ac:dyDescent="0.25">
      <c r="A28" s="158"/>
      <c r="B28" s="54"/>
      <c r="C28" s="54"/>
      <c r="D28" s="252"/>
      <c r="E28" s="252"/>
      <c r="F28" s="277"/>
      <c r="G28" s="262"/>
      <c r="H28" s="83"/>
      <c r="I28" s="252"/>
      <c r="J28" s="252"/>
      <c r="K28" s="160"/>
    </row>
    <row r="29" spans="1:11" s="153" customFormat="1" x14ac:dyDescent="0.25">
      <c r="A29" s="158"/>
      <c r="B29" s="427" t="s">
        <v>27</v>
      </c>
      <c r="C29" s="427"/>
      <c r="D29" s="285"/>
      <c r="E29" s="285"/>
      <c r="F29" s="277"/>
      <c r="G29" s="427" t="s">
        <v>28</v>
      </c>
      <c r="H29" s="427"/>
      <c r="I29" s="285"/>
      <c r="J29" s="285"/>
      <c r="K29" s="160"/>
    </row>
    <row r="30" spans="1:11" s="153" customFormat="1" x14ac:dyDescent="0.25">
      <c r="A30" s="158"/>
      <c r="B30" s="54"/>
      <c r="C30" s="54"/>
      <c r="D30" s="252"/>
      <c r="E30" s="252"/>
      <c r="F30" s="277"/>
      <c r="G30" s="54"/>
      <c r="H30" s="83"/>
      <c r="I30" s="252"/>
      <c r="J30" s="252"/>
      <c r="K30" s="160"/>
    </row>
    <row r="31" spans="1:11" s="153" customFormat="1" x14ac:dyDescent="0.25">
      <c r="A31" s="158"/>
      <c r="B31" s="428" t="s">
        <v>29</v>
      </c>
      <c r="C31" s="428"/>
      <c r="D31" s="289">
        <f>BC!G130</f>
        <v>0</v>
      </c>
      <c r="E31" s="289">
        <v>0</v>
      </c>
      <c r="F31" s="277"/>
      <c r="G31" s="428" t="s">
        <v>30</v>
      </c>
      <c r="H31" s="428"/>
      <c r="I31" s="289">
        <f>BC!H401</f>
        <v>0</v>
      </c>
      <c r="J31" s="289">
        <v>0</v>
      </c>
      <c r="K31" s="160"/>
    </row>
    <row r="32" spans="1:11" s="153" customFormat="1" x14ac:dyDescent="0.25">
      <c r="A32" s="158"/>
      <c r="B32" s="428" t="s">
        <v>31</v>
      </c>
      <c r="C32" s="428"/>
      <c r="D32" s="289">
        <f>BC!G132</f>
        <v>0</v>
      </c>
      <c r="E32" s="289">
        <v>0</v>
      </c>
      <c r="F32" s="277"/>
      <c r="G32" s="428" t="s">
        <v>32</v>
      </c>
      <c r="H32" s="428"/>
      <c r="I32" s="289">
        <f>BC!H402</f>
        <v>0</v>
      </c>
      <c r="J32" s="289">
        <v>0</v>
      </c>
      <c r="K32" s="160"/>
    </row>
    <row r="33" spans="1:13" x14ac:dyDescent="0.25">
      <c r="A33" s="158"/>
      <c r="B33" s="428" t="s">
        <v>33</v>
      </c>
      <c r="C33" s="428"/>
      <c r="D33" s="289">
        <f>BC!G133</f>
        <v>0</v>
      </c>
      <c r="E33" s="289">
        <v>0</v>
      </c>
      <c r="G33" s="428" t="s">
        <v>34</v>
      </c>
      <c r="H33" s="428"/>
      <c r="I33" s="289">
        <f>BC!H403</f>
        <v>0</v>
      </c>
      <c r="J33" s="289">
        <v>0</v>
      </c>
      <c r="K33" s="160"/>
    </row>
    <row r="34" spans="1:13" x14ac:dyDescent="0.25">
      <c r="A34" s="158"/>
      <c r="B34" s="428" t="s">
        <v>35</v>
      </c>
      <c r="C34" s="428"/>
      <c r="D34" s="289">
        <f>BC!G134</f>
        <v>4484523.7699999996</v>
      </c>
      <c r="E34" s="289">
        <v>3665284.23</v>
      </c>
      <c r="F34" s="333"/>
      <c r="G34" s="428" t="s">
        <v>36</v>
      </c>
      <c r="H34" s="428"/>
      <c r="I34" s="289">
        <f>BC!H404</f>
        <v>0</v>
      </c>
      <c r="J34" s="289">
        <v>0</v>
      </c>
      <c r="K34" s="160"/>
    </row>
    <row r="35" spans="1:13" ht="26.25" customHeight="1" x14ac:dyDescent="0.25">
      <c r="A35" s="158"/>
      <c r="B35" s="428" t="s">
        <v>37</v>
      </c>
      <c r="C35" s="428"/>
      <c r="D35" s="289">
        <f>BC!G155</f>
        <v>13145</v>
      </c>
      <c r="E35" s="289">
        <v>13145</v>
      </c>
      <c r="F35" s="333"/>
      <c r="G35" s="430" t="s">
        <v>38</v>
      </c>
      <c r="H35" s="430"/>
      <c r="I35" s="289">
        <f>BC!H398</f>
        <v>0</v>
      </c>
      <c r="J35" s="289">
        <v>0</v>
      </c>
      <c r="K35" s="160"/>
      <c r="M35" s="249"/>
    </row>
    <row r="36" spans="1:13" x14ac:dyDescent="0.25">
      <c r="A36" s="158"/>
      <c r="B36" s="428" t="s">
        <v>39</v>
      </c>
      <c r="C36" s="428"/>
      <c r="D36" s="289">
        <f>-BC!H165</f>
        <v>-2645310.25</v>
      </c>
      <c r="E36" s="289">
        <v>-2439036.2200000002</v>
      </c>
      <c r="G36" s="428" t="s">
        <v>40</v>
      </c>
      <c r="H36" s="428"/>
      <c r="I36" s="289">
        <f>BC!H406</f>
        <v>0</v>
      </c>
      <c r="J36" s="289">
        <v>0</v>
      </c>
      <c r="K36" s="160"/>
    </row>
    <row r="37" spans="1:13" x14ac:dyDescent="0.25">
      <c r="A37" s="158"/>
      <c r="B37" s="428" t="s">
        <v>41</v>
      </c>
      <c r="C37" s="428"/>
      <c r="D37" s="289">
        <f>BC!G189</f>
        <v>0</v>
      </c>
      <c r="E37" s="289">
        <v>0</v>
      </c>
      <c r="G37" s="54"/>
      <c r="H37" s="83"/>
      <c r="I37" s="252"/>
      <c r="J37" s="252"/>
      <c r="K37" s="160"/>
    </row>
    <row r="38" spans="1:13" x14ac:dyDescent="0.25">
      <c r="A38" s="158"/>
      <c r="B38" s="428" t="s">
        <v>42</v>
      </c>
      <c r="C38" s="428"/>
      <c r="D38" s="289">
        <f>BC!G190</f>
        <v>0</v>
      </c>
      <c r="E38" s="289">
        <v>0</v>
      </c>
      <c r="G38" s="427" t="s">
        <v>43</v>
      </c>
      <c r="H38" s="427"/>
      <c r="I38" s="71">
        <f>SUM(I31:I36)</f>
        <v>0</v>
      </c>
      <c r="J38" s="71">
        <f>SUM(J31:J36)</f>
        <v>0</v>
      </c>
      <c r="K38" s="160"/>
    </row>
    <row r="39" spans="1:13" x14ac:dyDescent="0.25">
      <c r="A39" s="158"/>
      <c r="B39" s="428" t="s">
        <v>44</v>
      </c>
      <c r="C39" s="428"/>
      <c r="D39" s="289">
        <f>BC!G191</f>
        <v>0</v>
      </c>
      <c r="E39" s="289">
        <v>0</v>
      </c>
      <c r="G39" s="185"/>
      <c r="H39" s="292"/>
      <c r="I39" s="291"/>
      <c r="J39" s="291"/>
      <c r="K39" s="160"/>
    </row>
    <row r="40" spans="1:13" x14ac:dyDescent="0.25">
      <c r="A40" s="158"/>
      <c r="B40" s="54"/>
      <c r="C40" s="83"/>
      <c r="D40" s="252"/>
      <c r="E40" s="252"/>
      <c r="G40" s="427" t="s">
        <v>192</v>
      </c>
      <c r="H40" s="427"/>
      <c r="I40" s="71">
        <f>I27+I38</f>
        <v>434284.9</v>
      </c>
      <c r="J40" s="71">
        <f>J27+J38</f>
        <v>472838.49</v>
      </c>
      <c r="K40" s="160"/>
    </row>
    <row r="41" spans="1:13" x14ac:dyDescent="0.25">
      <c r="A41" s="188"/>
      <c r="B41" s="427" t="s">
        <v>46</v>
      </c>
      <c r="C41" s="427"/>
      <c r="D41" s="71">
        <f>SUM(D31:D39)</f>
        <v>1852358.5199999996</v>
      </c>
      <c r="E41" s="71">
        <f>SUM(E31:E39)</f>
        <v>1239393.0099999998</v>
      </c>
      <c r="F41" s="290"/>
      <c r="G41" s="185"/>
      <c r="H41" s="293"/>
      <c r="I41" s="291"/>
      <c r="J41" s="291"/>
      <c r="K41" s="160"/>
    </row>
    <row r="42" spans="1:13" x14ac:dyDescent="0.25">
      <c r="A42" s="158"/>
      <c r="B42" s="54"/>
      <c r="C42" s="185"/>
      <c r="D42" s="252"/>
      <c r="E42" s="252"/>
      <c r="G42" s="429" t="s">
        <v>47</v>
      </c>
      <c r="H42" s="429"/>
      <c r="I42" s="252"/>
      <c r="J42" s="252"/>
      <c r="K42" s="160"/>
    </row>
    <row r="43" spans="1:13" x14ac:dyDescent="0.25">
      <c r="A43" s="158"/>
      <c r="B43" s="427" t="s">
        <v>193</v>
      </c>
      <c r="C43" s="427"/>
      <c r="D43" s="71">
        <f>D26+D41</f>
        <v>2675128.8499999996</v>
      </c>
      <c r="E43" s="71">
        <f>E26+E41</f>
        <v>4154044.9699999997</v>
      </c>
      <c r="G43" s="185"/>
      <c r="H43" s="293"/>
      <c r="I43" s="252"/>
      <c r="J43" s="252"/>
      <c r="K43" s="160"/>
    </row>
    <row r="44" spans="1:13" x14ac:dyDescent="0.25">
      <c r="A44" s="158"/>
      <c r="B44" s="54"/>
      <c r="C44" s="54"/>
      <c r="D44" s="252"/>
      <c r="E44" s="252"/>
      <c r="G44" s="427" t="s">
        <v>49</v>
      </c>
      <c r="H44" s="427"/>
      <c r="I44" s="71">
        <f>SUM(I46:I48)</f>
        <v>0</v>
      </c>
      <c r="J44" s="71">
        <f>SUM(J46:J48)</f>
        <v>0</v>
      </c>
      <c r="K44" s="160"/>
    </row>
    <row r="45" spans="1:13" x14ac:dyDescent="0.25">
      <c r="A45" s="158"/>
      <c r="B45" s="54"/>
      <c r="C45" s="54"/>
      <c r="D45" s="252"/>
      <c r="E45" s="252"/>
      <c r="G45" s="54"/>
      <c r="H45" s="46"/>
      <c r="I45" s="252"/>
      <c r="J45" s="252"/>
      <c r="K45" s="160"/>
    </row>
    <row r="46" spans="1:13" x14ac:dyDescent="0.25">
      <c r="A46" s="158"/>
      <c r="B46" s="54"/>
      <c r="C46" s="54"/>
      <c r="D46" s="252"/>
      <c r="E46" s="252"/>
      <c r="G46" s="428" t="s">
        <v>50</v>
      </c>
      <c r="H46" s="428"/>
      <c r="I46" s="289">
        <f>BC!H409</f>
        <v>0</v>
      </c>
      <c r="J46" s="289">
        <v>0</v>
      </c>
      <c r="K46" s="160"/>
    </row>
    <row r="47" spans="1:13" x14ac:dyDescent="0.25">
      <c r="A47" s="158"/>
      <c r="B47" s="54"/>
      <c r="C47" s="442" t="s">
        <v>79</v>
      </c>
      <c r="D47" s="442"/>
      <c r="E47" s="252"/>
      <c r="G47" s="428" t="s">
        <v>51</v>
      </c>
      <c r="H47" s="428"/>
      <c r="I47" s="289">
        <f>BC!H410</f>
        <v>0</v>
      </c>
      <c r="J47" s="289">
        <v>0</v>
      </c>
      <c r="K47" s="160"/>
    </row>
    <row r="48" spans="1:13" x14ac:dyDescent="0.25">
      <c r="A48" s="158"/>
      <c r="B48" s="54"/>
      <c r="C48" s="442"/>
      <c r="D48" s="442"/>
      <c r="E48" s="252"/>
      <c r="G48" s="428" t="s">
        <v>52</v>
      </c>
      <c r="H48" s="428"/>
      <c r="I48" s="289">
        <f>BC!H411</f>
        <v>0</v>
      </c>
      <c r="J48" s="289">
        <v>0</v>
      </c>
      <c r="K48" s="160"/>
    </row>
    <row r="49" spans="1:13" x14ac:dyDescent="0.25">
      <c r="A49" s="158"/>
      <c r="B49" s="54"/>
      <c r="C49" s="442"/>
      <c r="D49" s="442"/>
      <c r="E49" s="252"/>
      <c r="G49" s="54"/>
      <c r="H49" s="46"/>
      <c r="I49" s="252"/>
      <c r="J49" s="252"/>
      <c r="K49" s="160"/>
    </row>
    <row r="50" spans="1:13" x14ac:dyDescent="0.25">
      <c r="A50" s="158"/>
      <c r="B50" s="54"/>
      <c r="C50" s="442"/>
      <c r="D50" s="442"/>
      <c r="E50" s="252"/>
      <c r="G50" s="427" t="s">
        <v>53</v>
      </c>
      <c r="H50" s="427"/>
      <c r="I50" s="71">
        <f>SUM(I52:I56)</f>
        <v>2240843.9499999997</v>
      </c>
      <c r="J50" s="71">
        <f>SUM(J52:J56)</f>
        <v>3681206.4799999995</v>
      </c>
      <c r="K50" s="160"/>
    </row>
    <row r="51" spans="1:13" x14ac:dyDescent="0.25">
      <c r="A51" s="158"/>
      <c r="B51" s="54"/>
      <c r="C51" s="442"/>
      <c r="D51" s="442"/>
      <c r="E51" s="252"/>
      <c r="G51" s="185"/>
      <c r="H51" s="46"/>
      <c r="I51" s="294"/>
      <c r="J51" s="294"/>
      <c r="K51" s="160"/>
    </row>
    <row r="52" spans="1:13" x14ac:dyDescent="0.25">
      <c r="A52" s="158"/>
      <c r="B52" s="54"/>
      <c r="C52" s="442"/>
      <c r="D52" s="442"/>
      <c r="E52" s="252"/>
      <c r="G52" s="428" t="s">
        <v>54</v>
      </c>
      <c r="H52" s="428"/>
      <c r="I52" s="297">
        <f>EA!I53</f>
        <v>-1440362.5300000003</v>
      </c>
      <c r="J52" s="297">
        <v>-667976.74</v>
      </c>
      <c r="K52" s="160"/>
      <c r="M52" s="249">
        <f>+J52+J53</f>
        <v>3874942.1099999994</v>
      </c>
    </row>
    <row r="53" spans="1:13" x14ac:dyDescent="0.25">
      <c r="A53" s="158"/>
      <c r="B53" s="54"/>
      <c r="C53" s="442"/>
      <c r="D53" s="442"/>
      <c r="E53" s="252"/>
      <c r="G53" s="428" t="s">
        <v>55</v>
      </c>
      <c r="H53" s="428"/>
      <c r="I53" s="289">
        <f>BC!H414</f>
        <v>3874942.11</v>
      </c>
      <c r="J53" s="289">
        <v>4542918.8499999996</v>
      </c>
      <c r="K53" s="160"/>
      <c r="M53" s="249">
        <f>+M52-I53</f>
        <v>0</v>
      </c>
    </row>
    <row r="54" spans="1:13" x14ac:dyDescent="0.25">
      <c r="A54" s="158"/>
      <c r="B54" s="54"/>
      <c r="C54" s="442"/>
      <c r="D54" s="442"/>
      <c r="E54" s="252"/>
      <c r="G54" s="428" t="s">
        <v>56</v>
      </c>
      <c r="H54" s="428"/>
      <c r="I54" s="289">
        <f>BC!H420</f>
        <v>-193735.63</v>
      </c>
      <c r="J54" s="289">
        <v>-193735.63</v>
      </c>
      <c r="K54" s="160"/>
    </row>
    <row r="55" spans="1:13" x14ac:dyDescent="0.25">
      <c r="A55" s="158"/>
      <c r="B55" s="54"/>
      <c r="C55" s="54"/>
      <c r="D55" s="252"/>
      <c r="E55" s="252"/>
      <c r="G55" s="428" t="s">
        <v>57</v>
      </c>
      <c r="H55" s="428"/>
      <c r="I55" s="289">
        <f>BC!H425</f>
        <v>0</v>
      </c>
      <c r="J55" s="289">
        <v>0</v>
      </c>
      <c r="K55" s="160"/>
    </row>
    <row r="56" spans="1:13" x14ac:dyDescent="0.25">
      <c r="A56" s="158"/>
      <c r="B56" s="54"/>
      <c r="C56" s="54"/>
      <c r="D56" s="252"/>
      <c r="E56" s="252"/>
      <c r="G56" s="428" t="s">
        <v>58</v>
      </c>
      <c r="H56" s="428"/>
      <c r="I56" s="289">
        <f>BC!H429</f>
        <v>0</v>
      </c>
      <c r="J56" s="289">
        <v>0</v>
      </c>
      <c r="K56" s="160"/>
    </row>
    <row r="57" spans="1:13" x14ac:dyDescent="0.25">
      <c r="A57" s="158"/>
      <c r="B57" s="54"/>
      <c r="C57" s="54"/>
      <c r="D57" s="252"/>
      <c r="E57" s="252"/>
      <c r="G57" s="54"/>
      <c r="H57" s="46"/>
      <c r="I57" s="252"/>
      <c r="J57" s="252"/>
      <c r="K57" s="160"/>
    </row>
    <row r="58" spans="1:13" ht="25.5" customHeight="1" x14ac:dyDescent="0.25">
      <c r="A58" s="158"/>
      <c r="B58" s="54"/>
      <c r="C58" s="54"/>
      <c r="D58" s="252"/>
      <c r="E58" s="252"/>
      <c r="G58" s="427" t="s">
        <v>59</v>
      </c>
      <c r="H58" s="427"/>
      <c r="I58" s="71">
        <f>SUM(I60:I61)</f>
        <v>0</v>
      </c>
      <c r="J58" s="71">
        <f>SUM(J60:J61)</f>
        <v>0</v>
      </c>
      <c r="K58" s="160"/>
    </row>
    <row r="59" spans="1:13" x14ac:dyDescent="0.25">
      <c r="A59" s="158"/>
      <c r="B59" s="54"/>
      <c r="C59" s="54"/>
      <c r="D59" s="252"/>
      <c r="E59" s="252"/>
      <c r="G59" s="54"/>
      <c r="H59" s="46"/>
      <c r="I59" s="252"/>
      <c r="J59" s="252"/>
      <c r="K59" s="160"/>
    </row>
    <row r="60" spans="1:13" x14ac:dyDescent="0.25">
      <c r="A60" s="158"/>
      <c r="B60" s="54"/>
      <c r="C60" s="54"/>
      <c r="D60" s="252"/>
      <c r="E60" s="252"/>
      <c r="G60" s="428" t="s">
        <v>60</v>
      </c>
      <c r="H60" s="428"/>
      <c r="I60" s="289">
        <f>BC!H433</f>
        <v>0</v>
      </c>
      <c r="J60" s="289">
        <v>0</v>
      </c>
      <c r="K60" s="160"/>
    </row>
    <row r="61" spans="1:13" x14ac:dyDescent="0.25">
      <c r="A61" s="158"/>
      <c r="B61" s="54"/>
      <c r="C61" s="54"/>
      <c r="D61" s="252"/>
      <c r="E61" s="252"/>
      <c r="G61" s="428" t="s">
        <v>61</v>
      </c>
      <c r="H61" s="428"/>
      <c r="I61" s="289">
        <f>BC!H434</f>
        <v>0</v>
      </c>
      <c r="J61" s="289">
        <v>0</v>
      </c>
      <c r="K61" s="160"/>
    </row>
    <row r="62" spans="1:13" ht="9.9499999999999993" customHeight="1" x14ac:dyDescent="0.25">
      <c r="A62" s="158"/>
      <c r="B62" s="54"/>
      <c r="C62" s="54"/>
      <c r="D62" s="252"/>
      <c r="E62" s="252"/>
      <c r="G62" s="54"/>
      <c r="H62" s="275"/>
      <c r="I62" s="252"/>
      <c r="J62" s="252"/>
      <c r="K62" s="160"/>
    </row>
    <row r="63" spans="1:13" x14ac:dyDescent="0.25">
      <c r="A63" s="158"/>
      <c r="B63" s="54"/>
      <c r="C63" s="54"/>
      <c r="D63" s="252"/>
      <c r="E63" s="252"/>
      <c r="G63" s="427" t="s">
        <v>62</v>
      </c>
      <c r="H63" s="427"/>
      <c r="I63" s="71">
        <f>I44+I50+I58</f>
        <v>2240843.9499999997</v>
      </c>
      <c r="J63" s="71">
        <f>J44+J50+J58</f>
        <v>3681206.4799999995</v>
      </c>
      <c r="K63" s="160"/>
    </row>
    <row r="64" spans="1:13" ht="9.9499999999999993" customHeight="1" x14ac:dyDescent="0.25">
      <c r="A64" s="158"/>
      <c r="B64" s="54"/>
      <c r="C64" s="54"/>
      <c r="D64" s="252"/>
      <c r="E64" s="252"/>
      <c r="G64" s="54"/>
      <c r="H64" s="46"/>
      <c r="I64" s="252"/>
      <c r="J64" s="252"/>
      <c r="K64" s="160"/>
    </row>
    <row r="65" spans="1:11" s="153" customFormat="1" x14ac:dyDescent="0.25">
      <c r="A65" s="158"/>
      <c r="B65" s="54"/>
      <c r="C65" s="54"/>
      <c r="D65" s="252"/>
      <c r="E65" s="252"/>
      <c r="F65" s="277"/>
      <c r="G65" s="427" t="s">
        <v>194</v>
      </c>
      <c r="H65" s="427"/>
      <c r="I65" s="71">
        <f>I40+I63</f>
        <v>2675128.8499999996</v>
      </c>
      <c r="J65" s="71">
        <f>J40+J63</f>
        <v>4154044.9699999997</v>
      </c>
      <c r="K65" s="160"/>
    </row>
    <row r="66" spans="1:11" s="153" customFormat="1" ht="6" customHeight="1" x14ac:dyDescent="0.25">
      <c r="A66" s="173"/>
      <c r="B66" s="174"/>
      <c r="C66" s="174"/>
      <c r="D66" s="174"/>
      <c r="E66" s="174"/>
      <c r="F66" s="295"/>
      <c r="G66" s="174"/>
      <c r="H66" s="174"/>
      <c r="I66" s="174"/>
      <c r="J66" s="174"/>
      <c r="K66" s="177"/>
    </row>
    <row r="67" spans="1:11" s="153" customFormat="1" ht="6" customHeight="1" x14ac:dyDescent="0.25">
      <c r="B67" s="46"/>
      <c r="C67" s="46"/>
      <c r="D67" s="179"/>
      <c r="E67" s="179"/>
      <c r="F67" s="277"/>
      <c r="G67" s="46"/>
      <c r="H67" s="46"/>
      <c r="I67" s="179"/>
      <c r="J67" s="179"/>
      <c r="K67" s="62"/>
    </row>
    <row r="68" spans="1:11" s="153" customFormat="1" ht="6" customHeight="1" x14ac:dyDescent="0.25">
      <c r="A68" s="174"/>
      <c r="B68" s="47"/>
      <c r="C68" s="47"/>
      <c r="D68" s="273"/>
      <c r="E68" s="273"/>
      <c r="F68" s="295"/>
      <c r="G68" s="47"/>
      <c r="H68" s="47"/>
      <c r="I68" s="273"/>
      <c r="J68" s="273"/>
      <c r="K68" s="62"/>
    </row>
    <row r="69" spans="1:11" s="153" customFormat="1" ht="6" customHeight="1" x14ac:dyDescent="0.25">
      <c r="B69" s="46"/>
      <c r="C69" s="46"/>
      <c r="D69" s="179"/>
      <c r="E69" s="179"/>
      <c r="F69" s="277"/>
      <c r="G69" s="46"/>
      <c r="H69" s="46"/>
      <c r="I69" s="179"/>
      <c r="J69" s="179"/>
      <c r="K69" s="62"/>
    </row>
    <row r="70" spans="1:11" s="153" customFormat="1" ht="15" customHeight="1" x14ac:dyDescent="0.25">
      <c r="B70" s="424" t="s">
        <v>78</v>
      </c>
      <c r="C70" s="424"/>
      <c r="D70" s="424"/>
      <c r="E70" s="424"/>
      <c r="F70" s="424"/>
      <c r="G70" s="424"/>
      <c r="H70" s="424"/>
      <c r="I70" s="424"/>
      <c r="J70" s="424"/>
      <c r="K70" s="62"/>
    </row>
    <row r="71" spans="1:11" s="153" customFormat="1" ht="9.75" customHeight="1" x14ac:dyDescent="0.25">
      <c r="B71" s="46"/>
      <c r="C71" s="46"/>
      <c r="D71" s="179"/>
      <c r="E71" s="179"/>
      <c r="F71" s="277"/>
      <c r="G71" s="46"/>
      <c r="H71" s="46"/>
      <c r="I71" s="179"/>
      <c r="J71" s="179"/>
      <c r="K71" s="62"/>
    </row>
    <row r="72" spans="1:11" s="153" customFormat="1" ht="71.25" customHeight="1" x14ac:dyDescent="0.25">
      <c r="B72" s="46"/>
      <c r="C72" s="425"/>
      <c r="D72" s="425"/>
      <c r="E72" s="179"/>
      <c r="F72" s="277"/>
      <c r="G72" s="425"/>
      <c r="H72" s="425"/>
      <c r="I72" s="179"/>
      <c r="J72" s="179"/>
      <c r="K72" s="62"/>
    </row>
    <row r="73" spans="1:11" s="153" customFormat="1" ht="14.1" customHeight="1" x14ac:dyDescent="0.25">
      <c r="B73" s="180"/>
      <c r="C73" s="426" t="s">
        <v>403</v>
      </c>
      <c r="D73" s="441"/>
      <c r="E73" s="179"/>
      <c r="F73" s="296"/>
      <c r="G73" s="426" t="s">
        <v>454</v>
      </c>
      <c r="H73" s="426"/>
      <c r="I73" s="181"/>
      <c r="J73" s="179"/>
      <c r="K73" s="62"/>
    </row>
    <row r="74" spans="1:11" s="153" customFormat="1" ht="14.1" customHeight="1" x14ac:dyDescent="0.25">
      <c r="B74" s="182"/>
      <c r="C74" s="422" t="s">
        <v>404</v>
      </c>
      <c r="D74" s="422"/>
      <c r="E74" s="179"/>
      <c r="F74" s="296"/>
      <c r="G74" s="422" t="s">
        <v>455</v>
      </c>
      <c r="H74" s="422"/>
      <c r="I74" s="181"/>
      <c r="J74" s="179"/>
      <c r="K74" s="62"/>
    </row>
  </sheetData>
  <sheetProtection formatCells="0" selectLockedCells="1"/>
  <mergeCells count="75">
    <mergeCell ref="B21:C21"/>
    <mergeCell ref="G29:H29"/>
    <mergeCell ref="G25:H25"/>
    <mergeCell ref="C3:I3"/>
    <mergeCell ref="C4:I4"/>
    <mergeCell ref="C5:I5"/>
    <mergeCell ref="C6:I6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G61:H61"/>
    <mergeCell ref="G47:H47"/>
    <mergeCell ref="G48:H48"/>
    <mergeCell ref="B33:C33"/>
    <mergeCell ref="G33:H33"/>
    <mergeCell ref="B37:C37"/>
    <mergeCell ref="G52:H52"/>
    <mergeCell ref="G53:H53"/>
    <mergeCell ref="G35:H35"/>
    <mergeCell ref="G44:H44"/>
    <mergeCell ref="B35:C35"/>
    <mergeCell ref="B34:C34"/>
    <mergeCell ref="G34:H34"/>
    <mergeCell ref="B36:C36"/>
    <mergeCell ref="G36:H36"/>
    <mergeCell ref="C74:D74"/>
    <mergeCell ref="G73:H73"/>
    <mergeCell ref="G74:H74"/>
    <mergeCell ref="G54:H54"/>
    <mergeCell ref="G55:H55"/>
    <mergeCell ref="C73:D73"/>
    <mergeCell ref="G72:H72"/>
    <mergeCell ref="C72:D72"/>
    <mergeCell ref="B70:J70"/>
    <mergeCell ref="G63:H63"/>
    <mergeCell ref="G65:H65"/>
    <mergeCell ref="G56:H56"/>
    <mergeCell ref="G58:H58"/>
    <mergeCell ref="C47:D54"/>
    <mergeCell ref="G50:H50"/>
    <mergeCell ref="G60:H60"/>
    <mergeCell ref="G21:H21"/>
    <mergeCell ref="B38:C38"/>
    <mergeCell ref="G38:H38"/>
    <mergeCell ref="G46:H46"/>
    <mergeCell ref="B39:C39"/>
    <mergeCell ref="G40:H40"/>
    <mergeCell ref="B41:C41"/>
    <mergeCell ref="G32:H32"/>
    <mergeCell ref="B31:C31"/>
    <mergeCell ref="G31:H31"/>
    <mergeCell ref="B26:C26"/>
    <mergeCell ref="G42:H42"/>
    <mergeCell ref="B43:C43"/>
    <mergeCell ref="G27:H27"/>
    <mergeCell ref="B29:C29"/>
    <mergeCell ref="B32:C32"/>
    <mergeCell ref="B16:C16"/>
    <mergeCell ref="G16:H16"/>
    <mergeCell ref="B18:C18"/>
    <mergeCell ref="G18:H18"/>
    <mergeCell ref="G14:H14"/>
    <mergeCell ref="B14:C14"/>
    <mergeCell ref="A10:A11"/>
    <mergeCell ref="B10:C11"/>
    <mergeCell ref="F10:F11"/>
    <mergeCell ref="G10:H11"/>
    <mergeCell ref="C7:J7"/>
  </mergeCells>
  <conditionalFormatting sqref="C47:D54">
    <cfRule type="expression" dxfId="3" priority="1">
      <formula>$E$43&lt;&gt;$J$65</formula>
    </cfRule>
    <cfRule type="expression" dxfId="2" priority="2">
      <formula>$D$43&lt;&gt;$I$65</formula>
    </cfRule>
  </conditionalFormatting>
  <printOptions horizontalCentered="1" verticalCentered="1"/>
  <pageMargins left="0.39370078740157483" right="0.39370078740157483" top="1.1811023622047245" bottom="1.1811023622047245" header="0.31496062992125984" footer="0.31496062992125984"/>
  <pageSetup scale="48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1"/>
  <sheetViews>
    <sheetView topLeftCell="A531" workbookViewId="0">
      <selection activeCell="G526" sqref="G526"/>
    </sheetView>
  </sheetViews>
  <sheetFormatPr baseColWidth="10" defaultRowHeight="15" x14ac:dyDescent="0.25"/>
  <cols>
    <col min="1" max="1" width="12.7109375" bestFit="1" customWidth="1"/>
    <col min="2" max="2" width="51.85546875" bestFit="1" customWidth="1"/>
    <col min="3" max="3" width="11.7109375" bestFit="1" customWidth="1"/>
    <col min="4" max="4" width="12.28515625" bestFit="1" customWidth="1"/>
    <col min="5" max="7" width="11.7109375" bestFit="1" customWidth="1"/>
    <col min="8" max="8" width="12.28515625" bestFit="1" customWidth="1"/>
  </cols>
  <sheetData>
    <row r="1" spans="1:8" x14ac:dyDescent="0.25">
      <c r="A1" s="398" t="s">
        <v>520</v>
      </c>
      <c r="B1" s="398" t="s">
        <v>521</v>
      </c>
      <c r="C1" s="399" t="s">
        <v>522</v>
      </c>
      <c r="D1" s="398" t="s">
        <v>523</v>
      </c>
      <c r="E1" s="400"/>
      <c r="F1" s="400"/>
      <c r="G1" s="399" t="s">
        <v>522</v>
      </c>
      <c r="H1" s="398" t="s">
        <v>524</v>
      </c>
    </row>
    <row r="2" spans="1:8" x14ac:dyDescent="0.25">
      <c r="A2" s="400"/>
      <c r="B2" s="400"/>
      <c r="C2" s="398" t="s">
        <v>525</v>
      </c>
      <c r="D2" s="399" t="s">
        <v>526</v>
      </c>
      <c r="E2" s="401" t="s">
        <v>527</v>
      </c>
      <c r="F2" s="401" t="s">
        <v>528</v>
      </c>
      <c r="G2" s="398" t="s">
        <v>525</v>
      </c>
      <c r="H2" s="399" t="s">
        <v>526</v>
      </c>
    </row>
    <row r="3" spans="1:8" x14ac:dyDescent="0.25">
      <c r="A3" s="402"/>
      <c r="B3" s="402"/>
      <c r="C3" s="402"/>
      <c r="D3" s="402"/>
      <c r="E3" s="402"/>
      <c r="F3" s="402"/>
      <c r="G3" s="402"/>
      <c r="H3" s="402"/>
    </row>
    <row r="4" spans="1:8" x14ac:dyDescent="0.25">
      <c r="A4" s="403" t="s">
        <v>529</v>
      </c>
      <c r="B4" s="403" t="s">
        <v>69</v>
      </c>
      <c r="C4" s="404">
        <v>3997005.12</v>
      </c>
      <c r="D4" s="403" t="s">
        <v>135</v>
      </c>
      <c r="E4" s="404">
        <v>810467.36</v>
      </c>
      <c r="F4" s="404">
        <v>2132343.63</v>
      </c>
      <c r="G4" s="404">
        <v>2675128.85</v>
      </c>
      <c r="H4" s="403" t="s">
        <v>135</v>
      </c>
    </row>
    <row r="5" spans="1:8" x14ac:dyDescent="0.25">
      <c r="A5" s="403" t="s">
        <v>530</v>
      </c>
      <c r="B5" s="403" t="s">
        <v>8</v>
      </c>
      <c r="C5" s="404">
        <v>2470300.85</v>
      </c>
      <c r="D5" s="403" t="s">
        <v>135</v>
      </c>
      <c r="E5" s="404">
        <v>409371.84</v>
      </c>
      <c r="F5" s="404">
        <v>2056902.36</v>
      </c>
      <c r="G5" s="404">
        <v>822770.33</v>
      </c>
      <c r="H5" s="403" t="s">
        <v>135</v>
      </c>
    </row>
    <row r="6" spans="1:8" x14ac:dyDescent="0.25">
      <c r="A6" s="403" t="s">
        <v>531</v>
      </c>
      <c r="B6" s="403" t="s">
        <v>10</v>
      </c>
      <c r="C6" s="404">
        <v>2456400.09</v>
      </c>
      <c r="D6" s="403" t="s">
        <v>135</v>
      </c>
      <c r="E6" s="404">
        <v>358358.29</v>
      </c>
      <c r="F6" s="404">
        <v>2006498.81</v>
      </c>
      <c r="G6" s="404">
        <v>808259.57</v>
      </c>
      <c r="H6" s="403" t="s">
        <v>135</v>
      </c>
    </row>
    <row r="7" spans="1:8" x14ac:dyDescent="0.25">
      <c r="A7" s="405" t="s">
        <v>532</v>
      </c>
      <c r="B7" s="405" t="s">
        <v>457</v>
      </c>
      <c r="C7" s="406">
        <v>10000</v>
      </c>
      <c r="D7" s="405" t="s">
        <v>135</v>
      </c>
      <c r="E7" s="406">
        <v>0</v>
      </c>
      <c r="F7" s="406">
        <v>0</v>
      </c>
      <c r="G7" s="406">
        <v>10000</v>
      </c>
      <c r="H7" s="405" t="s">
        <v>135</v>
      </c>
    </row>
    <row r="8" spans="1:8" x14ac:dyDescent="0.25">
      <c r="A8" s="403" t="s">
        <v>533</v>
      </c>
      <c r="B8" s="403" t="s">
        <v>534</v>
      </c>
      <c r="C8" s="404">
        <v>10000</v>
      </c>
      <c r="D8" s="403" t="s">
        <v>135</v>
      </c>
      <c r="E8" s="404">
        <v>0</v>
      </c>
      <c r="F8" s="404">
        <v>0</v>
      </c>
      <c r="G8" s="404">
        <v>10000</v>
      </c>
      <c r="H8" s="403" t="s">
        <v>135</v>
      </c>
    </row>
    <row r="9" spans="1:8" x14ac:dyDescent="0.25">
      <c r="A9" s="403" t="s">
        <v>535</v>
      </c>
      <c r="B9" s="403" t="s">
        <v>536</v>
      </c>
      <c r="C9" s="404">
        <v>0</v>
      </c>
      <c r="D9" s="403" t="s">
        <v>135</v>
      </c>
      <c r="E9" s="404">
        <v>0</v>
      </c>
      <c r="F9" s="404">
        <v>0</v>
      </c>
      <c r="G9" s="404">
        <v>0</v>
      </c>
      <c r="H9" s="403" t="s">
        <v>135</v>
      </c>
    </row>
    <row r="10" spans="1:8" x14ac:dyDescent="0.25">
      <c r="A10" s="403" t="s">
        <v>537</v>
      </c>
      <c r="B10" s="403" t="s">
        <v>538</v>
      </c>
      <c r="C10" s="404">
        <v>0</v>
      </c>
      <c r="D10" s="403" t="s">
        <v>135</v>
      </c>
      <c r="E10" s="404">
        <v>0</v>
      </c>
      <c r="F10" s="404">
        <v>0</v>
      </c>
      <c r="G10" s="404">
        <v>0</v>
      </c>
      <c r="H10" s="403" t="s">
        <v>135</v>
      </c>
    </row>
    <row r="11" spans="1:8" x14ac:dyDescent="0.25">
      <c r="A11" s="403" t="s">
        <v>539</v>
      </c>
      <c r="B11" s="403" t="s">
        <v>540</v>
      </c>
      <c r="C11" s="404">
        <v>0</v>
      </c>
      <c r="D11" s="403" t="s">
        <v>135</v>
      </c>
      <c r="E11" s="404">
        <v>0</v>
      </c>
      <c r="F11" s="404">
        <v>0</v>
      </c>
      <c r="G11" s="404">
        <v>0</v>
      </c>
      <c r="H11" s="403" t="s">
        <v>135</v>
      </c>
    </row>
    <row r="12" spans="1:8" x14ac:dyDescent="0.25">
      <c r="A12" s="403" t="s">
        <v>541</v>
      </c>
      <c r="B12" s="403" t="s">
        <v>542</v>
      </c>
      <c r="C12" s="404">
        <v>0</v>
      </c>
      <c r="D12" s="403" t="s">
        <v>135</v>
      </c>
      <c r="E12" s="404">
        <v>0</v>
      </c>
      <c r="F12" s="404">
        <v>0</v>
      </c>
      <c r="G12" s="404">
        <v>0</v>
      </c>
      <c r="H12" s="403" t="s">
        <v>135</v>
      </c>
    </row>
    <row r="13" spans="1:8" x14ac:dyDescent="0.25">
      <c r="A13" s="403" t="s">
        <v>543</v>
      </c>
      <c r="B13" s="403" t="s">
        <v>544</v>
      </c>
      <c r="C13" s="404">
        <v>0</v>
      </c>
      <c r="D13" s="403" t="s">
        <v>135</v>
      </c>
      <c r="E13" s="404">
        <v>0</v>
      </c>
      <c r="F13" s="404">
        <v>0</v>
      </c>
      <c r="G13" s="404">
        <v>0</v>
      </c>
      <c r="H13" s="403" t="s">
        <v>135</v>
      </c>
    </row>
    <row r="14" spans="1:8" x14ac:dyDescent="0.25">
      <c r="A14" s="405" t="s">
        <v>545</v>
      </c>
      <c r="B14" s="405" t="s">
        <v>546</v>
      </c>
      <c r="C14" s="406">
        <v>2229754.7000000002</v>
      </c>
      <c r="D14" s="405" t="s">
        <v>135</v>
      </c>
      <c r="E14" s="406">
        <v>357125.05</v>
      </c>
      <c r="F14" s="406">
        <v>2006498.81</v>
      </c>
      <c r="G14" s="406">
        <v>580380.93999999994</v>
      </c>
      <c r="H14" s="405" t="s">
        <v>135</v>
      </c>
    </row>
    <row r="15" spans="1:8" x14ac:dyDescent="0.25">
      <c r="A15" s="403" t="s">
        <v>547</v>
      </c>
      <c r="B15" s="403" t="s">
        <v>548</v>
      </c>
      <c r="C15" s="404">
        <v>66272.460000000006</v>
      </c>
      <c r="D15" s="403" t="s">
        <v>135</v>
      </c>
      <c r="E15" s="404">
        <v>351362.83</v>
      </c>
      <c r="F15" s="404">
        <v>330714.21000000002</v>
      </c>
      <c r="G15" s="404">
        <v>86921.08</v>
      </c>
      <c r="H15" s="403" t="s">
        <v>135</v>
      </c>
    </row>
    <row r="16" spans="1:8" x14ac:dyDescent="0.25">
      <c r="A16" s="403" t="s">
        <v>549</v>
      </c>
      <c r="B16" s="403" t="s">
        <v>550</v>
      </c>
      <c r="C16" s="404">
        <v>66272.460000000006</v>
      </c>
      <c r="D16" s="403" t="s">
        <v>135</v>
      </c>
      <c r="E16" s="404">
        <v>351362.83</v>
      </c>
      <c r="F16" s="404">
        <v>330714.21000000002</v>
      </c>
      <c r="G16" s="404">
        <v>86921.08</v>
      </c>
      <c r="H16" s="403" t="s">
        <v>135</v>
      </c>
    </row>
    <row r="17" spans="1:8" x14ac:dyDescent="0.25">
      <c r="A17" s="403" t="s">
        <v>551</v>
      </c>
      <c r="B17" s="403" t="s">
        <v>552</v>
      </c>
      <c r="C17" s="404">
        <v>2163482.2400000002</v>
      </c>
      <c r="D17" s="403" t="s">
        <v>135</v>
      </c>
      <c r="E17" s="404">
        <v>5762.22</v>
      </c>
      <c r="F17" s="404">
        <v>1675784.6</v>
      </c>
      <c r="G17" s="404">
        <v>493459.86</v>
      </c>
      <c r="H17" s="403" t="s">
        <v>135</v>
      </c>
    </row>
    <row r="18" spans="1:8" x14ac:dyDescent="0.25">
      <c r="A18" s="403" t="s">
        <v>553</v>
      </c>
      <c r="B18" s="403" t="s">
        <v>554</v>
      </c>
      <c r="C18" s="404">
        <v>0</v>
      </c>
      <c r="D18" s="403" t="s">
        <v>135</v>
      </c>
      <c r="E18" s="404">
        <v>0</v>
      </c>
      <c r="F18" s="404">
        <v>0</v>
      </c>
      <c r="G18" s="404">
        <v>0</v>
      </c>
      <c r="H18" s="403" t="s">
        <v>135</v>
      </c>
    </row>
    <row r="19" spans="1:8" x14ac:dyDescent="0.25">
      <c r="A19" s="403" t="s">
        <v>555</v>
      </c>
      <c r="B19" s="403" t="s">
        <v>556</v>
      </c>
      <c r="C19" s="404">
        <v>0</v>
      </c>
      <c r="D19" s="403" t="s">
        <v>135</v>
      </c>
      <c r="E19" s="404">
        <v>0</v>
      </c>
      <c r="F19" s="404">
        <v>0</v>
      </c>
      <c r="G19" s="404">
        <v>0</v>
      </c>
      <c r="H19" s="403" t="s">
        <v>135</v>
      </c>
    </row>
    <row r="20" spans="1:8" x14ac:dyDescent="0.25">
      <c r="A20" s="403" t="s">
        <v>557</v>
      </c>
      <c r="B20" s="403" t="s">
        <v>558</v>
      </c>
      <c r="C20" s="404">
        <v>0</v>
      </c>
      <c r="D20" s="403" t="s">
        <v>135</v>
      </c>
      <c r="E20" s="404">
        <v>0</v>
      </c>
      <c r="F20" s="404">
        <v>0</v>
      </c>
      <c r="G20" s="404">
        <v>0</v>
      </c>
      <c r="H20" s="403" t="s">
        <v>135</v>
      </c>
    </row>
    <row r="21" spans="1:8" x14ac:dyDescent="0.25">
      <c r="A21" s="403" t="s">
        <v>559</v>
      </c>
      <c r="B21" s="403" t="s">
        <v>560</v>
      </c>
      <c r="C21" s="404">
        <v>23450.87</v>
      </c>
      <c r="D21" s="403" t="s">
        <v>135</v>
      </c>
      <c r="E21" s="404">
        <v>0.18</v>
      </c>
      <c r="F21" s="404">
        <v>0</v>
      </c>
      <c r="G21" s="404">
        <v>23451.05</v>
      </c>
      <c r="H21" s="403" t="s">
        <v>135</v>
      </c>
    </row>
    <row r="22" spans="1:8" x14ac:dyDescent="0.25">
      <c r="A22" s="403" t="s">
        <v>561</v>
      </c>
      <c r="B22" s="403" t="s">
        <v>562</v>
      </c>
      <c r="C22" s="404">
        <v>164.43</v>
      </c>
      <c r="D22" s="403" t="s">
        <v>135</v>
      </c>
      <c r="E22" s="404">
        <v>0</v>
      </c>
      <c r="F22" s="404">
        <v>160</v>
      </c>
      <c r="G22" s="404">
        <v>4.43</v>
      </c>
      <c r="H22" s="403" t="s">
        <v>135</v>
      </c>
    </row>
    <row r="23" spans="1:8" x14ac:dyDescent="0.25">
      <c r="A23" s="403" t="s">
        <v>563</v>
      </c>
      <c r="B23" s="403" t="s">
        <v>564</v>
      </c>
      <c r="C23" s="404">
        <v>500001</v>
      </c>
      <c r="D23" s="403" t="s">
        <v>135</v>
      </c>
      <c r="E23" s="404">
        <v>0</v>
      </c>
      <c r="F23" s="404">
        <v>30000</v>
      </c>
      <c r="G23" s="404">
        <v>470001</v>
      </c>
      <c r="H23" s="403" t="s">
        <v>135</v>
      </c>
    </row>
    <row r="24" spans="1:8" x14ac:dyDescent="0.25">
      <c r="A24" s="403" t="s">
        <v>565</v>
      </c>
      <c r="B24" s="403" t="s">
        <v>566</v>
      </c>
      <c r="C24" s="404">
        <v>0</v>
      </c>
      <c r="D24" s="403" t="s">
        <v>135</v>
      </c>
      <c r="E24" s="404">
        <v>0</v>
      </c>
      <c r="F24" s="404">
        <v>0</v>
      </c>
      <c r="G24" s="404">
        <v>0</v>
      </c>
      <c r="H24" s="403" t="s">
        <v>135</v>
      </c>
    </row>
    <row r="25" spans="1:8" x14ac:dyDescent="0.25">
      <c r="A25" s="403" t="s">
        <v>567</v>
      </c>
      <c r="B25" s="403" t="s">
        <v>568</v>
      </c>
      <c r="C25" s="404">
        <v>1639865.94</v>
      </c>
      <c r="D25" s="403" t="s">
        <v>135</v>
      </c>
      <c r="E25" s="404">
        <v>5762.04</v>
      </c>
      <c r="F25" s="404">
        <v>1645624.6</v>
      </c>
      <c r="G25" s="404">
        <v>3.38</v>
      </c>
      <c r="H25" s="403" t="s">
        <v>135</v>
      </c>
    </row>
    <row r="26" spans="1:8" x14ac:dyDescent="0.25">
      <c r="A26" s="405" t="s">
        <v>569</v>
      </c>
      <c r="B26" s="405" t="s">
        <v>570</v>
      </c>
      <c r="C26" s="406">
        <v>0</v>
      </c>
      <c r="D26" s="405" t="s">
        <v>135</v>
      </c>
      <c r="E26" s="406">
        <v>0</v>
      </c>
      <c r="F26" s="406">
        <v>0</v>
      </c>
      <c r="G26" s="406">
        <v>0</v>
      </c>
      <c r="H26" s="405" t="s">
        <v>135</v>
      </c>
    </row>
    <row r="27" spans="1:8" x14ac:dyDescent="0.25">
      <c r="A27" s="403" t="s">
        <v>571</v>
      </c>
      <c r="B27" s="403" t="s">
        <v>570</v>
      </c>
      <c r="C27" s="404">
        <v>0</v>
      </c>
      <c r="D27" s="403" t="s">
        <v>135</v>
      </c>
      <c r="E27" s="404">
        <v>0</v>
      </c>
      <c r="F27" s="404">
        <v>0</v>
      </c>
      <c r="G27" s="404">
        <v>0</v>
      </c>
      <c r="H27" s="403" t="s">
        <v>135</v>
      </c>
    </row>
    <row r="28" spans="1:8" x14ac:dyDescent="0.25">
      <c r="A28" s="405" t="s">
        <v>572</v>
      </c>
      <c r="B28" s="405" t="s">
        <v>573</v>
      </c>
      <c r="C28" s="406">
        <v>216645.39</v>
      </c>
      <c r="D28" s="405" t="s">
        <v>135</v>
      </c>
      <c r="E28" s="406">
        <v>1233.24</v>
      </c>
      <c r="F28" s="406">
        <v>0</v>
      </c>
      <c r="G28" s="406">
        <v>217878.63</v>
      </c>
      <c r="H28" s="405" t="s">
        <v>135</v>
      </c>
    </row>
    <row r="29" spans="1:8" x14ac:dyDescent="0.25">
      <c r="A29" s="403" t="s">
        <v>574</v>
      </c>
      <c r="B29" s="403" t="s">
        <v>575</v>
      </c>
      <c r="C29" s="404">
        <v>216645.39</v>
      </c>
      <c r="D29" s="403" t="s">
        <v>135</v>
      </c>
      <c r="E29" s="404">
        <v>1233.24</v>
      </c>
      <c r="F29" s="404">
        <v>0</v>
      </c>
      <c r="G29" s="404">
        <v>217878.63</v>
      </c>
      <c r="H29" s="403" t="s">
        <v>135</v>
      </c>
    </row>
    <row r="30" spans="1:8" x14ac:dyDescent="0.25">
      <c r="A30" s="403" t="s">
        <v>576</v>
      </c>
      <c r="B30" s="403" t="s">
        <v>577</v>
      </c>
      <c r="C30" s="404">
        <v>216645.39</v>
      </c>
      <c r="D30" s="403" t="s">
        <v>135</v>
      </c>
      <c r="E30" s="404">
        <v>1233.24</v>
      </c>
      <c r="F30" s="404">
        <v>0</v>
      </c>
      <c r="G30" s="404">
        <v>217878.63</v>
      </c>
      <c r="H30" s="403" t="s">
        <v>135</v>
      </c>
    </row>
    <row r="31" spans="1:8" x14ac:dyDescent="0.25">
      <c r="A31" s="405" t="s">
        <v>578</v>
      </c>
      <c r="B31" s="405" t="s">
        <v>579</v>
      </c>
      <c r="C31" s="406">
        <v>0</v>
      </c>
      <c r="D31" s="405" t="s">
        <v>135</v>
      </c>
      <c r="E31" s="406">
        <v>0</v>
      </c>
      <c r="F31" s="406">
        <v>0</v>
      </c>
      <c r="G31" s="406">
        <v>0</v>
      </c>
      <c r="H31" s="405" t="s">
        <v>135</v>
      </c>
    </row>
    <row r="32" spans="1:8" x14ac:dyDescent="0.25">
      <c r="A32" s="403" t="s">
        <v>580</v>
      </c>
      <c r="B32" s="403" t="s">
        <v>581</v>
      </c>
      <c r="C32" s="404">
        <v>0</v>
      </c>
      <c r="D32" s="403" t="s">
        <v>135</v>
      </c>
      <c r="E32" s="404">
        <v>0</v>
      </c>
      <c r="F32" s="404">
        <v>0</v>
      </c>
      <c r="G32" s="404">
        <v>0</v>
      </c>
      <c r="H32" s="403" t="s">
        <v>135</v>
      </c>
    </row>
    <row r="33" spans="1:8" x14ac:dyDescent="0.25">
      <c r="A33" s="403" t="s">
        <v>582</v>
      </c>
      <c r="B33" s="403" t="s">
        <v>544</v>
      </c>
      <c r="C33" s="404">
        <v>0</v>
      </c>
      <c r="D33" s="403" t="s">
        <v>135</v>
      </c>
      <c r="E33" s="404">
        <v>0</v>
      </c>
      <c r="F33" s="404">
        <v>0</v>
      </c>
      <c r="G33" s="404">
        <v>0</v>
      </c>
      <c r="H33" s="403" t="s">
        <v>135</v>
      </c>
    </row>
    <row r="34" spans="1:8" x14ac:dyDescent="0.25">
      <c r="A34" s="403" t="s">
        <v>583</v>
      </c>
      <c r="B34" s="403" t="s">
        <v>579</v>
      </c>
      <c r="C34" s="404">
        <v>0</v>
      </c>
      <c r="D34" s="403" t="s">
        <v>135</v>
      </c>
      <c r="E34" s="404">
        <v>0</v>
      </c>
      <c r="F34" s="404">
        <v>0</v>
      </c>
      <c r="G34" s="404">
        <v>0</v>
      </c>
      <c r="H34" s="403" t="s">
        <v>135</v>
      </c>
    </row>
    <row r="35" spans="1:8" x14ac:dyDescent="0.25">
      <c r="A35" s="405" t="s">
        <v>584</v>
      </c>
      <c r="B35" s="405" t="s">
        <v>585</v>
      </c>
      <c r="C35" s="406">
        <v>0</v>
      </c>
      <c r="D35" s="405" t="s">
        <v>135</v>
      </c>
      <c r="E35" s="406">
        <v>0</v>
      </c>
      <c r="F35" s="406">
        <v>0</v>
      </c>
      <c r="G35" s="406">
        <v>0</v>
      </c>
      <c r="H35" s="405" t="s">
        <v>135</v>
      </c>
    </row>
    <row r="36" spans="1:8" x14ac:dyDescent="0.25">
      <c r="A36" s="405" t="s">
        <v>586</v>
      </c>
      <c r="B36" s="405" t="s">
        <v>587</v>
      </c>
      <c r="C36" s="406">
        <v>0</v>
      </c>
      <c r="D36" s="405" t="s">
        <v>135</v>
      </c>
      <c r="E36" s="406">
        <v>0</v>
      </c>
      <c r="F36" s="406">
        <v>0</v>
      </c>
      <c r="G36" s="406">
        <v>0</v>
      </c>
      <c r="H36" s="405" t="s">
        <v>135</v>
      </c>
    </row>
    <row r="37" spans="1:8" x14ac:dyDescent="0.25">
      <c r="A37" s="403" t="s">
        <v>588</v>
      </c>
      <c r="B37" s="403" t="s">
        <v>589</v>
      </c>
      <c r="C37" s="404">
        <v>13900.76</v>
      </c>
      <c r="D37" s="403" t="s">
        <v>135</v>
      </c>
      <c r="E37" s="404">
        <v>51013.55</v>
      </c>
      <c r="F37" s="404">
        <v>50403.55</v>
      </c>
      <c r="G37" s="404">
        <v>14510.76</v>
      </c>
      <c r="H37" s="403" t="s">
        <v>135</v>
      </c>
    </row>
    <row r="38" spans="1:8" x14ac:dyDescent="0.25">
      <c r="A38" s="405" t="s">
        <v>590</v>
      </c>
      <c r="B38" s="405" t="s">
        <v>591</v>
      </c>
      <c r="C38" s="406">
        <v>0</v>
      </c>
      <c r="D38" s="405" t="s">
        <v>135</v>
      </c>
      <c r="E38" s="406">
        <v>0</v>
      </c>
      <c r="F38" s="406">
        <v>0</v>
      </c>
      <c r="G38" s="406">
        <v>0</v>
      </c>
      <c r="H38" s="405" t="s">
        <v>135</v>
      </c>
    </row>
    <row r="39" spans="1:8" x14ac:dyDescent="0.25">
      <c r="A39" s="403" t="s">
        <v>592</v>
      </c>
      <c r="B39" s="403" t="s">
        <v>591</v>
      </c>
      <c r="C39" s="404">
        <v>0</v>
      </c>
      <c r="D39" s="403" t="s">
        <v>135</v>
      </c>
      <c r="E39" s="404">
        <v>0</v>
      </c>
      <c r="F39" s="404">
        <v>0</v>
      </c>
      <c r="G39" s="404">
        <v>0</v>
      </c>
      <c r="H39" s="403" t="s">
        <v>135</v>
      </c>
    </row>
    <row r="40" spans="1:8" x14ac:dyDescent="0.25">
      <c r="A40" s="405" t="s">
        <v>593</v>
      </c>
      <c r="B40" s="405" t="s">
        <v>594</v>
      </c>
      <c r="C40" s="406">
        <v>0</v>
      </c>
      <c r="D40" s="405" t="s">
        <v>135</v>
      </c>
      <c r="E40" s="406">
        <v>0</v>
      </c>
      <c r="F40" s="406">
        <v>0</v>
      </c>
      <c r="G40" s="406">
        <v>0</v>
      </c>
      <c r="H40" s="405" t="s">
        <v>135</v>
      </c>
    </row>
    <row r="41" spans="1:8" x14ac:dyDescent="0.25">
      <c r="A41" s="403" t="s">
        <v>595</v>
      </c>
      <c r="B41" s="403" t="s">
        <v>596</v>
      </c>
      <c r="C41" s="404">
        <v>0</v>
      </c>
      <c r="D41" s="403" t="s">
        <v>135</v>
      </c>
      <c r="E41" s="404">
        <v>0</v>
      </c>
      <c r="F41" s="404">
        <v>0</v>
      </c>
      <c r="G41" s="404">
        <v>0</v>
      </c>
      <c r="H41" s="403" t="s">
        <v>135</v>
      </c>
    </row>
    <row r="42" spans="1:8" x14ac:dyDescent="0.25">
      <c r="A42" s="403" t="s">
        <v>597</v>
      </c>
      <c r="B42" s="403" t="s">
        <v>598</v>
      </c>
      <c r="C42" s="404">
        <v>0</v>
      </c>
      <c r="D42" s="403" t="s">
        <v>135</v>
      </c>
      <c r="E42" s="404">
        <v>0</v>
      </c>
      <c r="F42" s="404">
        <v>0</v>
      </c>
      <c r="G42" s="404">
        <v>0</v>
      </c>
      <c r="H42" s="403" t="s">
        <v>135</v>
      </c>
    </row>
    <row r="43" spans="1:8" x14ac:dyDescent="0.25">
      <c r="A43" s="403" t="s">
        <v>599</v>
      </c>
      <c r="B43" s="403" t="s">
        <v>600</v>
      </c>
      <c r="C43" s="404">
        <v>0</v>
      </c>
      <c r="D43" s="403" t="s">
        <v>135</v>
      </c>
      <c r="E43" s="404">
        <v>0</v>
      </c>
      <c r="F43" s="404">
        <v>0</v>
      </c>
      <c r="G43" s="404">
        <v>0</v>
      </c>
      <c r="H43" s="403" t="s">
        <v>135</v>
      </c>
    </row>
    <row r="44" spans="1:8" x14ac:dyDescent="0.25">
      <c r="A44" s="403" t="s">
        <v>601</v>
      </c>
      <c r="B44" s="403" t="s">
        <v>602</v>
      </c>
      <c r="C44" s="404">
        <v>0</v>
      </c>
      <c r="D44" s="403" t="s">
        <v>135</v>
      </c>
      <c r="E44" s="404">
        <v>0</v>
      </c>
      <c r="F44" s="404">
        <v>0</v>
      </c>
      <c r="G44" s="404">
        <v>0</v>
      </c>
      <c r="H44" s="403" t="s">
        <v>135</v>
      </c>
    </row>
    <row r="45" spans="1:8" x14ac:dyDescent="0.25">
      <c r="A45" s="403" t="s">
        <v>603</v>
      </c>
      <c r="B45" s="403" t="s">
        <v>604</v>
      </c>
      <c r="C45" s="404">
        <v>0</v>
      </c>
      <c r="D45" s="403" t="s">
        <v>135</v>
      </c>
      <c r="E45" s="404">
        <v>0</v>
      </c>
      <c r="F45" s="404">
        <v>0</v>
      </c>
      <c r="G45" s="404">
        <v>0</v>
      </c>
      <c r="H45" s="403" t="s">
        <v>135</v>
      </c>
    </row>
    <row r="46" spans="1:8" x14ac:dyDescent="0.25">
      <c r="A46" s="403" t="s">
        <v>605</v>
      </c>
      <c r="B46" s="403" t="s">
        <v>606</v>
      </c>
      <c r="C46" s="404">
        <v>0</v>
      </c>
      <c r="D46" s="403" t="s">
        <v>135</v>
      </c>
      <c r="E46" s="404">
        <v>0</v>
      </c>
      <c r="F46" s="404">
        <v>0</v>
      </c>
      <c r="G46" s="404">
        <v>0</v>
      </c>
      <c r="H46" s="403" t="s">
        <v>135</v>
      </c>
    </row>
    <row r="47" spans="1:8" x14ac:dyDescent="0.25">
      <c r="A47" s="405" t="s">
        <v>607</v>
      </c>
      <c r="B47" s="405" t="s">
        <v>608</v>
      </c>
      <c r="C47" s="406">
        <v>13900.76</v>
      </c>
      <c r="D47" s="405" t="s">
        <v>135</v>
      </c>
      <c r="E47" s="406">
        <v>51013.55</v>
      </c>
      <c r="F47" s="406">
        <v>50403.55</v>
      </c>
      <c r="G47" s="406">
        <v>14510.76</v>
      </c>
      <c r="H47" s="405" t="s">
        <v>135</v>
      </c>
    </row>
    <row r="48" spans="1:8" x14ac:dyDescent="0.25">
      <c r="A48" s="403" t="s">
        <v>609</v>
      </c>
      <c r="B48" s="403" t="s">
        <v>610</v>
      </c>
      <c r="C48" s="404">
        <v>-160</v>
      </c>
      <c r="D48" s="403" t="s">
        <v>135</v>
      </c>
      <c r="E48" s="404">
        <v>31332</v>
      </c>
      <c r="F48" s="404">
        <v>30172</v>
      </c>
      <c r="G48" s="407">
        <v>1000</v>
      </c>
      <c r="H48" s="403" t="s">
        <v>135</v>
      </c>
    </row>
    <row r="49" spans="1:8" x14ac:dyDescent="0.25">
      <c r="A49" s="403" t="s">
        <v>611</v>
      </c>
      <c r="B49" s="403" t="s">
        <v>612</v>
      </c>
      <c r="C49" s="404">
        <v>0</v>
      </c>
      <c r="D49" s="403" t="s">
        <v>135</v>
      </c>
      <c r="E49" s="404">
        <v>0</v>
      </c>
      <c r="F49" s="404">
        <v>0</v>
      </c>
      <c r="G49" s="404">
        <v>0</v>
      </c>
      <c r="H49" s="403" t="s">
        <v>135</v>
      </c>
    </row>
    <row r="50" spans="1:8" x14ac:dyDescent="0.25">
      <c r="A50" s="403" t="s">
        <v>613</v>
      </c>
      <c r="B50" s="403" t="s">
        <v>614</v>
      </c>
      <c r="C50" s="404">
        <v>-160</v>
      </c>
      <c r="D50" s="403" t="s">
        <v>135</v>
      </c>
      <c r="E50" s="404">
        <v>160</v>
      </c>
      <c r="F50" s="404">
        <v>0</v>
      </c>
      <c r="G50" s="407">
        <v>0</v>
      </c>
      <c r="H50" s="403" t="s">
        <v>135</v>
      </c>
    </row>
    <row r="51" spans="1:8" x14ac:dyDescent="0.25">
      <c r="A51" s="403" t="s">
        <v>615</v>
      </c>
      <c r="B51" s="403" t="s">
        <v>616</v>
      </c>
      <c r="C51" s="404">
        <v>0</v>
      </c>
      <c r="D51" s="403" t="s">
        <v>135</v>
      </c>
      <c r="E51" s="404">
        <v>0</v>
      </c>
      <c r="F51" s="404">
        <v>0</v>
      </c>
      <c r="G51" s="404">
        <v>0</v>
      </c>
      <c r="H51" s="403" t="s">
        <v>135</v>
      </c>
    </row>
    <row r="52" spans="1:8" x14ac:dyDescent="0.25">
      <c r="A52" s="403" t="s">
        <v>617</v>
      </c>
      <c r="B52" s="403" t="s">
        <v>618</v>
      </c>
      <c r="C52" s="404">
        <v>0</v>
      </c>
      <c r="D52" s="403" t="s">
        <v>135</v>
      </c>
      <c r="E52" s="404">
        <v>2120</v>
      </c>
      <c r="F52" s="404">
        <v>2120</v>
      </c>
      <c r="G52" s="404">
        <v>0</v>
      </c>
      <c r="H52" s="403" t="s">
        <v>135</v>
      </c>
    </row>
    <row r="53" spans="1:8" x14ac:dyDescent="0.25">
      <c r="A53" s="403" t="s">
        <v>619</v>
      </c>
      <c r="B53" s="403" t="s">
        <v>620</v>
      </c>
      <c r="C53" s="404">
        <v>0</v>
      </c>
      <c r="D53" s="403" t="s">
        <v>135</v>
      </c>
      <c r="E53" s="404">
        <v>10102</v>
      </c>
      <c r="F53" s="404">
        <v>10102</v>
      </c>
      <c r="G53" s="404">
        <v>0</v>
      </c>
      <c r="H53" s="403" t="s">
        <v>135</v>
      </c>
    </row>
    <row r="54" spans="1:8" x14ac:dyDescent="0.25">
      <c r="A54" s="403" t="s">
        <v>621</v>
      </c>
      <c r="B54" s="403" t="s">
        <v>622</v>
      </c>
      <c r="C54" s="404">
        <v>0</v>
      </c>
      <c r="D54" s="403" t="s">
        <v>135</v>
      </c>
      <c r="E54" s="404">
        <v>0</v>
      </c>
      <c r="F54" s="404">
        <v>0</v>
      </c>
      <c r="G54" s="404">
        <v>0</v>
      </c>
      <c r="H54" s="403" t="s">
        <v>135</v>
      </c>
    </row>
    <row r="55" spans="1:8" x14ac:dyDescent="0.25">
      <c r="A55" s="403" t="s">
        <v>623</v>
      </c>
      <c r="B55" s="403" t="s">
        <v>624</v>
      </c>
      <c r="C55" s="404">
        <v>0</v>
      </c>
      <c r="D55" s="403" t="s">
        <v>135</v>
      </c>
      <c r="E55" s="404">
        <v>0</v>
      </c>
      <c r="F55" s="404">
        <v>0</v>
      </c>
      <c r="G55" s="404">
        <v>0</v>
      </c>
      <c r="H55" s="403" t="s">
        <v>135</v>
      </c>
    </row>
    <row r="56" spans="1:8" x14ac:dyDescent="0.25">
      <c r="A56" s="403" t="s">
        <v>625</v>
      </c>
      <c r="B56" s="403" t="s">
        <v>626</v>
      </c>
      <c r="C56" s="404">
        <v>0</v>
      </c>
      <c r="D56" s="403" t="s">
        <v>135</v>
      </c>
      <c r="E56" s="404">
        <v>0</v>
      </c>
      <c r="F56" s="404">
        <v>0</v>
      </c>
      <c r="G56" s="404">
        <v>0</v>
      </c>
      <c r="H56" s="403" t="s">
        <v>135</v>
      </c>
    </row>
    <row r="57" spans="1:8" x14ac:dyDescent="0.25">
      <c r="A57" s="403" t="s">
        <v>627</v>
      </c>
      <c r="B57" s="403" t="s">
        <v>628</v>
      </c>
      <c r="C57" s="404">
        <v>0</v>
      </c>
      <c r="D57" s="403" t="s">
        <v>135</v>
      </c>
      <c r="E57" s="404">
        <v>0</v>
      </c>
      <c r="F57" s="404">
        <v>0</v>
      </c>
      <c r="G57" s="404">
        <v>0</v>
      </c>
      <c r="H57" s="403" t="s">
        <v>135</v>
      </c>
    </row>
    <row r="58" spans="1:8" x14ac:dyDescent="0.25">
      <c r="A58" s="403" t="s">
        <v>629</v>
      </c>
      <c r="B58" s="403" t="s">
        <v>630</v>
      </c>
      <c r="C58" s="404">
        <v>0</v>
      </c>
      <c r="D58" s="403" t="s">
        <v>135</v>
      </c>
      <c r="E58" s="404">
        <v>7950</v>
      </c>
      <c r="F58" s="404">
        <v>7950</v>
      </c>
      <c r="G58" s="404">
        <v>0</v>
      </c>
      <c r="H58" s="403" t="s">
        <v>135</v>
      </c>
    </row>
    <row r="59" spans="1:8" x14ac:dyDescent="0.25">
      <c r="A59" s="403" t="s">
        <v>631</v>
      </c>
      <c r="B59" s="403" t="s">
        <v>632</v>
      </c>
      <c r="C59" s="404">
        <v>0</v>
      </c>
      <c r="D59" s="403" t="s">
        <v>135</v>
      </c>
      <c r="E59" s="404">
        <v>0</v>
      </c>
      <c r="F59" s="404">
        <v>0</v>
      </c>
      <c r="G59" s="404">
        <v>0</v>
      </c>
      <c r="H59" s="403" t="s">
        <v>135</v>
      </c>
    </row>
    <row r="60" spans="1:8" x14ac:dyDescent="0.25">
      <c r="A60" s="403" t="s">
        <v>633</v>
      </c>
      <c r="B60" s="403" t="s">
        <v>634</v>
      </c>
      <c r="C60" s="404">
        <v>0</v>
      </c>
      <c r="D60" s="403" t="s">
        <v>135</v>
      </c>
      <c r="E60" s="404">
        <v>0</v>
      </c>
      <c r="F60" s="404">
        <v>0</v>
      </c>
      <c r="G60" s="404">
        <v>0</v>
      </c>
      <c r="H60" s="403" t="s">
        <v>135</v>
      </c>
    </row>
    <row r="61" spans="1:8" x14ac:dyDescent="0.25">
      <c r="A61" s="403" t="s">
        <v>635</v>
      </c>
      <c r="B61" s="403" t="s">
        <v>636</v>
      </c>
      <c r="C61" s="404">
        <v>0</v>
      </c>
      <c r="D61" s="403" t="s">
        <v>135</v>
      </c>
      <c r="E61" s="404">
        <v>0</v>
      </c>
      <c r="F61" s="404">
        <v>0</v>
      </c>
      <c r="G61" s="404">
        <v>0</v>
      </c>
      <c r="H61" s="403" t="s">
        <v>135</v>
      </c>
    </row>
    <row r="62" spans="1:8" x14ac:dyDescent="0.25">
      <c r="A62" s="403" t="s">
        <v>637</v>
      </c>
      <c r="B62" s="403" t="s">
        <v>638</v>
      </c>
      <c r="C62" s="404">
        <v>0</v>
      </c>
      <c r="D62" s="403" t="s">
        <v>135</v>
      </c>
      <c r="E62" s="404">
        <v>0</v>
      </c>
      <c r="F62" s="404">
        <v>0</v>
      </c>
      <c r="G62" s="404">
        <v>0</v>
      </c>
      <c r="H62" s="403" t="s">
        <v>135</v>
      </c>
    </row>
    <row r="63" spans="1:8" x14ac:dyDescent="0.25">
      <c r="A63" s="403" t="s">
        <v>639</v>
      </c>
      <c r="B63" s="403" t="s">
        <v>640</v>
      </c>
      <c r="C63" s="404">
        <v>0</v>
      </c>
      <c r="D63" s="403" t="s">
        <v>135</v>
      </c>
      <c r="E63" s="404">
        <v>0</v>
      </c>
      <c r="F63" s="404">
        <v>0</v>
      </c>
      <c r="G63" s="404">
        <v>0</v>
      </c>
      <c r="H63" s="403" t="s">
        <v>135</v>
      </c>
    </row>
    <row r="64" spans="1:8" x14ac:dyDescent="0.25">
      <c r="A64" s="403" t="s">
        <v>641</v>
      </c>
      <c r="B64" s="403" t="s">
        <v>642</v>
      </c>
      <c r="C64" s="404">
        <v>0</v>
      </c>
      <c r="D64" s="403" t="s">
        <v>135</v>
      </c>
      <c r="E64" s="404">
        <v>0</v>
      </c>
      <c r="F64" s="404">
        <v>0</v>
      </c>
      <c r="G64" s="404">
        <v>0</v>
      </c>
      <c r="H64" s="403" t="s">
        <v>135</v>
      </c>
    </row>
    <row r="65" spans="1:8" x14ac:dyDescent="0.25">
      <c r="A65" s="403" t="s">
        <v>643</v>
      </c>
      <c r="B65" s="403" t="s">
        <v>644</v>
      </c>
      <c r="C65" s="404">
        <v>0</v>
      </c>
      <c r="D65" s="403" t="s">
        <v>135</v>
      </c>
      <c r="E65" s="404">
        <v>0</v>
      </c>
      <c r="F65" s="404">
        <v>0</v>
      </c>
      <c r="G65" s="404">
        <v>0</v>
      </c>
      <c r="H65" s="403" t="s">
        <v>135</v>
      </c>
    </row>
    <row r="66" spans="1:8" x14ac:dyDescent="0.25">
      <c r="A66" s="403" t="s">
        <v>645</v>
      </c>
      <c r="B66" s="403" t="s">
        <v>646</v>
      </c>
      <c r="C66" s="404">
        <v>0</v>
      </c>
      <c r="D66" s="403" t="s">
        <v>135</v>
      </c>
      <c r="E66" s="404">
        <v>0</v>
      </c>
      <c r="F66" s="404">
        <v>0</v>
      </c>
      <c r="G66" s="404">
        <v>0</v>
      </c>
      <c r="H66" s="403" t="s">
        <v>135</v>
      </c>
    </row>
    <row r="67" spans="1:8" x14ac:dyDescent="0.25">
      <c r="A67" s="403" t="s">
        <v>647</v>
      </c>
      <c r="B67" s="403" t="s">
        <v>648</v>
      </c>
      <c r="C67" s="404">
        <v>0</v>
      </c>
      <c r="D67" s="403" t="s">
        <v>135</v>
      </c>
      <c r="E67" s="404">
        <v>0</v>
      </c>
      <c r="F67" s="404">
        <v>0</v>
      </c>
      <c r="G67" s="404">
        <v>0</v>
      </c>
      <c r="H67" s="403" t="s">
        <v>135</v>
      </c>
    </row>
    <row r="68" spans="1:8" x14ac:dyDescent="0.25">
      <c r="A68" s="403" t="s">
        <v>649</v>
      </c>
      <c r="B68" s="403" t="s">
        <v>650</v>
      </c>
      <c r="C68" s="404">
        <v>0</v>
      </c>
      <c r="D68" s="403" t="s">
        <v>135</v>
      </c>
      <c r="E68" s="404">
        <v>0</v>
      </c>
      <c r="F68" s="404">
        <v>0</v>
      </c>
      <c r="G68" s="404">
        <v>0</v>
      </c>
      <c r="H68" s="403" t="s">
        <v>135</v>
      </c>
    </row>
    <row r="69" spans="1:8" x14ac:dyDescent="0.25">
      <c r="A69" s="403" t="s">
        <v>651</v>
      </c>
      <c r="B69" s="403" t="s">
        <v>652</v>
      </c>
      <c r="C69" s="404">
        <v>0</v>
      </c>
      <c r="D69" s="403" t="s">
        <v>135</v>
      </c>
      <c r="E69" s="404">
        <v>0</v>
      </c>
      <c r="F69" s="404">
        <v>0</v>
      </c>
      <c r="G69" s="404">
        <v>0</v>
      </c>
      <c r="H69" s="403" t="s">
        <v>135</v>
      </c>
    </row>
    <row r="70" spans="1:8" x14ac:dyDescent="0.25">
      <c r="A70" s="403" t="s">
        <v>653</v>
      </c>
      <c r="B70" s="403" t="s">
        <v>654</v>
      </c>
      <c r="C70" s="404">
        <v>0</v>
      </c>
      <c r="D70" s="403" t="s">
        <v>135</v>
      </c>
      <c r="E70" s="404">
        <v>0</v>
      </c>
      <c r="F70" s="404">
        <v>0</v>
      </c>
      <c r="G70" s="404">
        <v>0</v>
      </c>
      <c r="H70" s="403" t="s">
        <v>135</v>
      </c>
    </row>
    <row r="71" spans="1:8" x14ac:dyDescent="0.25">
      <c r="A71" s="403" t="s">
        <v>655</v>
      </c>
      <c r="B71" s="403" t="s">
        <v>656</v>
      </c>
      <c r="C71" s="404">
        <v>0</v>
      </c>
      <c r="D71" s="403" t="s">
        <v>135</v>
      </c>
      <c r="E71" s="404">
        <v>11000</v>
      </c>
      <c r="F71" s="404">
        <v>10000</v>
      </c>
      <c r="G71" s="404">
        <v>1000</v>
      </c>
      <c r="H71" s="403" t="s">
        <v>135</v>
      </c>
    </row>
    <row r="72" spans="1:8" x14ac:dyDescent="0.25">
      <c r="A72" s="403" t="s">
        <v>657</v>
      </c>
      <c r="B72" s="403" t="s">
        <v>658</v>
      </c>
      <c r="C72" s="404">
        <v>0</v>
      </c>
      <c r="D72" s="403" t="s">
        <v>135</v>
      </c>
      <c r="E72" s="404">
        <v>0</v>
      </c>
      <c r="F72" s="404">
        <v>0</v>
      </c>
      <c r="G72" s="404">
        <v>0</v>
      </c>
      <c r="H72" s="403" t="s">
        <v>135</v>
      </c>
    </row>
    <row r="73" spans="1:8" x14ac:dyDescent="0.25">
      <c r="A73" s="403" t="s">
        <v>659</v>
      </c>
      <c r="B73" s="403" t="s">
        <v>660</v>
      </c>
      <c r="C73" s="404">
        <v>14060.76</v>
      </c>
      <c r="D73" s="403" t="s">
        <v>135</v>
      </c>
      <c r="E73" s="404">
        <v>19681.55</v>
      </c>
      <c r="F73" s="404">
        <v>20231.55</v>
      </c>
      <c r="G73" s="404">
        <v>13510.76</v>
      </c>
      <c r="H73" s="403" t="s">
        <v>135</v>
      </c>
    </row>
    <row r="74" spans="1:8" x14ac:dyDescent="0.25">
      <c r="A74" s="403" t="s">
        <v>661</v>
      </c>
      <c r="B74" s="403" t="s">
        <v>662</v>
      </c>
      <c r="C74" s="404">
        <v>0</v>
      </c>
      <c r="D74" s="403" t="s">
        <v>135</v>
      </c>
      <c r="E74" s="404">
        <v>0</v>
      </c>
      <c r="F74" s="404">
        <v>0</v>
      </c>
      <c r="G74" s="404">
        <v>0</v>
      </c>
      <c r="H74" s="403" t="s">
        <v>135</v>
      </c>
    </row>
    <row r="75" spans="1:8" x14ac:dyDescent="0.25">
      <c r="A75" s="403" t="s">
        <v>663</v>
      </c>
      <c r="B75" s="403" t="s">
        <v>664</v>
      </c>
      <c r="C75" s="404">
        <v>0</v>
      </c>
      <c r="D75" s="403" t="s">
        <v>135</v>
      </c>
      <c r="E75" s="404">
        <v>0</v>
      </c>
      <c r="F75" s="404">
        <v>0</v>
      </c>
      <c r="G75" s="404">
        <v>0</v>
      </c>
      <c r="H75" s="403" t="s">
        <v>135</v>
      </c>
    </row>
    <row r="76" spans="1:8" x14ac:dyDescent="0.25">
      <c r="A76" s="403" t="s">
        <v>665</v>
      </c>
      <c r="B76" s="403" t="s">
        <v>666</v>
      </c>
      <c r="C76" s="404">
        <v>11472.96</v>
      </c>
      <c r="D76" s="403" t="s">
        <v>135</v>
      </c>
      <c r="E76" s="404">
        <v>0</v>
      </c>
      <c r="F76" s="404">
        <v>0</v>
      </c>
      <c r="G76" s="404">
        <v>11472.96</v>
      </c>
      <c r="H76" s="403" t="s">
        <v>135</v>
      </c>
    </row>
    <row r="77" spans="1:8" x14ac:dyDescent="0.25">
      <c r="A77" s="403" t="s">
        <v>667</v>
      </c>
      <c r="B77" s="403" t="s">
        <v>668</v>
      </c>
      <c r="C77" s="404">
        <v>108.8</v>
      </c>
      <c r="D77" s="403" t="s">
        <v>135</v>
      </c>
      <c r="E77" s="404">
        <v>0</v>
      </c>
      <c r="F77" s="404">
        <v>0</v>
      </c>
      <c r="G77" s="404">
        <v>108.8</v>
      </c>
      <c r="H77" s="403" t="s">
        <v>135</v>
      </c>
    </row>
    <row r="78" spans="1:8" x14ac:dyDescent="0.25">
      <c r="A78" s="403" t="s">
        <v>669</v>
      </c>
      <c r="B78" s="403" t="s">
        <v>406</v>
      </c>
      <c r="C78" s="404">
        <v>0</v>
      </c>
      <c r="D78" s="403" t="s">
        <v>135</v>
      </c>
      <c r="E78" s="404">
        <v>0</v>
      </c>
      <c r="F78" s="404">
        <v>0</v>
      </c>
      <c r="G78" s="404">
        <v>0</v>
      </c>
      <c r="H78" s="403" t="s">
        <v>135</v>
      </c>
    </row>
    <row r="79" spans="1:8" x14ac:dyDescent="0.25">
      <c r="A79" s="403" t="s">
        <v>670</v>
      </c>
      <c r="B79" s="403" t="s">
        <v>671</v>
      </c>
      <c r="C79" s="404">
        <v>0</v>
      </c>
      <c r="D79" s="403" t="s">
        <v>135</v>
      </c>
      <c r="E79" s="404">
        <v>0</v>
      </c>
      <c r="F79" s="404">
        <v>0</v>
      </c>
      <c r="G79" s="404">
        <v>0</v>
      </c>
      <c r="H79" s="403" t="s">
        <v>135</v>
      </c>
    </row>
    <row r="80" spans="1:8" x14ac:dyDescent="0.25">
      <c r="A80" s="403" t="s">
        <v>672</v>
      </c>
      <c r="B80" s="403" t="s">
        <v>673</v>
      </c>
      <c r="C80" s="404">
        <v>0</v>
      </c>
      <c r="D80" s="403" t="s">
        <v>135</v>
      </c>
      <c r="E80" s="404">
        <v>0</v>
      </c>
      <c r="F80" s="404">
        <v>0</v>
      </c>
      <c r="G80" s="404">
        <v>0</v>
      </c>
      <c r="H80" s="403" t="s">
        <v>135</v>
      </c>
    </row>
    <row r="81" spans="1:8" x14ac:dyDescent="0.25">
      <c r="A81" s="403" t="s">
        <v>674</v>
      </c>
      <c r="B81" s="403" t="s">
        <v>620</v>
      </c>
      <c r="C81" s="404">
        <v>0</v>
      </c>
      <c r="D81" s="403" t="s">
        <v>135</v>
      </c>
      <c r="E81" s="404">
        <v>2732.98</v>
      </c>
      <c r="F81" s="404">
        <v>2732.98</v>
      </c>
      <c r="G81" s="404">
        <v>0</v>
      </c>
      <c r="H81" s="403" t="s">
        <v>135</v>
      </c>
    </row>
    <row r="82" spans="1:8" x14ac:dyDescent="0.25">
      <c r="A82" s="403" t="s">
        <v>675</v>
      </c>
      <c r="B82" s="403" t="s">
        <v>622</v>
      </c>
      <c r="C82" s="404">
        <v>0</v>
      </c>
      <c r="D82" s="403" t="s">
        <v>135</v>
      </c>
      <c r="E82" s="404">
        <v>0</v>
      </c>
      <c r="F82" s="404">
        <v>0</v>
      </c>
      <c r="G82" s="404">
        <v>0</v>
      </c>
      <c r="H82" s="403" t="s">
        <v>135</v>
      </c>
    </row>
    <row r="83" spans="1:8" x14ac:dyDescent="0.25">
      <c r="A83" s="403" t="s">
        <v>676</v>
      </c>
      <c r="B83" s="403" t="s">
        <v>614</v>
      </c>
      <c r="C83" s="404">
        <v>0</v>
      </c>
      <c r="D83" s="403" t="s">
        <v>135</v>
      </c>
      <c r="E83" s="404">
        <v>2613.6799999999998</v>
      </c>
      <c r="F83" s="404">
        <v>2613.6799999999998</v>
      </c>
      <c r="G83" s="404">
        <v>0</v>
      </c>
      <c r="H83" s="403" t="s">
        <v>135</v>
      </c>
    </row>
    <row r="84" spans="1:8" x14ac:dyDescent="0.25">
      <c r="A84" s="403" t="s">
        <v>677</v>
      </c>
      <c r="B84" s="403" t="s">
        <v>616</v>
      </c>
      <c r="C84" s="404">
        <v>0</v>
      </c>
      <c r="D84" s="403" t="s">
        <v>135</v>
      </c>
      <c r="E84" s="404">
        <v>0</v>
      </c>
      <c r="F84" s="404">
        <v>0</v>
      </c>
      <c r="G84" s="404">
        <v>0</v>
      </c>
      <c r="H84" s="403" t="s">
        <v>135</v>
      </c>
    </row>
    <row r="85" spans="1:8" x14ac:dyDescent="0.25">
      <c r="A85" s="403" t="s">
        <v>678</v>
      </c>
      <c r="B85" s="403" t="s">
        <v>679</v>
      </c>
      <c r="C85" s="404">
        <v>0</v>
      </c>
      <c r="D85" s="403" t="s">
        <v>135</v>
      </c>
      <c r="E85" s="404">
        <v>0</v>
      </c>
      <c r="F85" s="404">
        <v>0</v>
      </c>
      <c r="G85" s="404">
        <v>0</v>
      </c>
      <c r="H85" s="403" t="s">
        <v>135</v>
      </c>
    </row>
    <row r="86" spans="1:8" x14ac:dyDescent="0.25">
      <c r="A86" s="403" t="s">
        <v>680</v>
      </c>
      <c r="B86" s="403" t="s">
        <v>630</v>
      </c>
      <c r="C86" s="404">
        <v>0</v>
      </c>
      <c r="D86" s="403" t="s">
        <v>135</v>
      </c>
      <c r="E86" s="404">
        <v>13601.89</v>
      </c>
      <c r="F86" s="404">
        <v>13601.89</v>
      </c>
      <c r="G86" s="404">
        <v>0</v>
      </c>
      <c r="H86" s="403" t="s">
        <v>135</v>
      </c>
    </row>
    <row r="87" spans="1:8" x14ac:dyDescent="0.25">
      <c r="A87" s="403" t="s">
        <v>681</v>
      </c>
      <c r="B87" s="403" t="s">
        <v>646</v>
      </c>
      <c r="C87" s="404">
        <v>1929</v>
      </c>
      <c r="D87" s="403" t="s">
        <v>135</v>
      </c>
      <c r="E87" s="404">
        <v>0</v>
      </c>
      <c r="F87" s="404">
        <v>0</v>
      </c>
      <c r="G87" s="404">
        <v>1929</v>
      </c>
      <c r="H87" s="403" t="s">
        <v>135</v>
      </c>
    </row>
    <row r="88" spans="1:8" x14ac:dyDescent="0.25">
      <c r="A88" s="403" t="s">
        <v>682</v>
      </c>
      <c r="B88" s="403" t="s">
        <v>683</v>
      </c>
      <c r="C88" s="404">
        <v>0</v>
      </c>
      <c r="D88" s="403" t="s">
        <v>135</v>
      </c>
      <c r="E88" s="404">
        <v>0</v>
      </c>
      <c r="F88" s="404">
        <v>0</v>
      </c>
      <c r="G88" s="404">
        <v>0</v>
      </c>
      <c r="H88" s="403" t="s">
        <v>135</v>
      </c>
    </row>
    <row r="89" spans="1:8" x14ac:dyDescent="0.25">
      <c r="A89" s="403" t="s">
        <v>684</v>
      </c>
      <c r="B89" s="403" t="s">
        <v>612</v>
      </c>
      <c r="C89" s="404">
        <v>0</v>
      </c>
      <c r="D89" s="403" t="s">
        <v>135</v>
      </c>
      <c r="E89" s="404">
        <v>0</v>
      </c>
      <c r="F89" s="404">
        <v>0</v>
      </c>
      <c r="G89" s="404">
        <v>0</v>
      </c>
      <c r="H89" s="403" t="s">
        <v>135</v>
      </c>
    </row>
    <row r="90" spans="1:8" x14ac:dyDescent="0.25">
      <c r="A90" s="403" t="s">
        <v>685</v>
      </c>
      <c r="B90" s="403" t="s">
        <v>686</v>
      </c>
      <c r="C90" s="404">
        <v>0</v>
      </c>
      <c r="D90" s="403" t="s">
        <v>135</v>
      </c>
      <c r="E90" s="404">
        <v>0</v>
      </c>
      <c r="F90" s="404">
        <v>0</v>
      </c>
      <c r="G90" s="404">
        <v>0</v>
      </c>
      <c r="H90" s="403" t="s">
        <v>135</v>
      </c>
    </row>
    <row r="91" spans="1:8" x14ac:dyDescent="0.25">
      <c r="A91" s="403" t="s">
        <v>687</v>
      </c>
      <c r="B91" s="403" t="s">
        <v>688</v>
      </c>
      <c r="C91" s="404">
        <v>550</v>
      </c>
      <c r="D91" s="403" t="s">
        <v>135</v>
      </c>
      <c r="E91" s="404">
        <v>733</v>
      </c>
      <c r="F91" s="404">
        <v>1283</v>
      </c>
      <c r="G91" s="404">
        <v>0</v>
      </c>
      <c r="H91" s="403" t="s">
        <v>135</v>
      </c>
    </row>
    <row r="92" spans="1:8" x14ac:dyDescent="0.25">
      <c r="A92" s="403" t="s">
        <v>689</v>
      </c>
      <c r="B92" s="403" t="s">
        <v>690</v>
      </c>
      <c r="C92" s="404">
        <v>0</v>
      </c>
      <c r="D92" s="403" t="s">
        <v>135</v>
      </c>
      <c r="E92" s="404">
        <v>0</v>
      </c>
      <c r="F92" s="404">
        <v>0</v>
      </c>
      <c r="G92" s="404">
        <v>0</v>
      </c>
      <c r="H92" s="403" t="s">
        <v>135</v>
      </c>
    </row>
    <row r="93" spans="1:8" x14ac:dyDescent="0.25">
      <c r="A93" s="403" t="s">
        <v>691</v>
      </c>
      <c r="B93" s="403" t="s">
        <v>692</v>
      </c>
      <c r="C93" s="404">
        <v>0</v>
      </c>
      <c r="D93" s="403" t="s">
        <v>135</v>
      </c>
      <c r="E93" s="404">
        <v>0</v>
      </c>
      <c r="F93" s="404">
        <v>0</v>
      </c>
      <c r="G93" s="404">
        <v>0</v>
      </c>
      <c r="H93" s="403" t="s">
        <v>135</v>
      </c>
    </row>
    <row r="94" spans="1:8" x14ac:dyDescent="0.25">
      <c r="A94" s="403" t="s">
        <v>693</v>
      </c>
      <c r="B94" s="403" t="s">
        <v>652</v>
      </c>
      <c r="C94" s="404">
        <v>0</v>
      </c>
      <c r="D94" s="403" t="s">
        <v>135</v>
      </c>
      <c r="E94" s="404">
        <v>0</v>
      </c>
      <c r="F94" s="404">
        <v>0</v>
      </c>
      <c r="G94" s="404">
        <v>0</v>
      </c>
      <c r="H94" s="403" t="s">
        <v>135</v>
      </c>
    </row>
    <row r="95" spans="1:8" x14ac:dyDescent="0.25">
      <c r="A95" s="403" t="s">
        <v>694</v>
      </c>
      <c r="B95" s="403" t="s">
        <v>656</v>
      </c>
      <c r="C95" s="404">
        <v>0</v>
      </c>
      <c r="D95" s="403" t="s">
        <v>135</v>
      </c>
      <c r="E95" s="404">
        <v>0</v>
      </c>
      <c r="F95" s="404">
        <v>0</v>
      </c>
      <c r="G95" s="404">
        <v>0</v>
      </c>
      <c r="H95" s="403" t="s">
        <v>135</v>
      </c>
    </row>
    <row r="96" spans="1:8" x14ac:dyDescent="0.25">
      <c r="A96" s="403" t="s">
        <v>695</v>
      </c>
      <c r="B96" s="403" t="s">
        <v>696</v>
      </c>
      <c r="C96" s="404">
        <v>0</v>
      </c>
      <c r="D96" s="403" t="s">
        <v>135</v>
      </c>
      <c r="E96" s="404">
        <v>0</v>
      </c>
      <c r="F96" s="404">
        <v>0</v>
      </c>
      <c r="G96" s="404">
        <v>0</v>
      </c>
      <c r="H96" s="403" t="s">
        <v>135</v>
      </c>
    </row>
    <row r="97" spans="1:8" x14ac:dyDescent="0.25">
      <c r="A97" s="403" t="s">
        <v>697</v>
      </c>
      <c r="B97" s="403" t="s">
        <v>698</v>
      </c>
      <c r="C97" s="404">
        <v>0</v>
      </c>
      <c r="D97" s="403" t="s">
        <v>135</v>
      </c>
      <c r="E97" s="404">
        <v>0</v>
      </c>
      <c r="F97" s="404">
        <v>0</v>
      </c>
      <c r="G97" s="404">
        <v>0</v>
      </c>
      <c r="H97" s="403" t="s">
        <v>135</v>
      </c>
    </row>
    <row r="98" spans="1:8" x14ac:dyDescent="0.25">
      <c r="A98" s="403" t="s">
        <v>699</v>
      </c>
      <c r="B98" s="403" t="s">
        <v>700</v>
      </c>
      <c r="C98" s="404">
        <v>0</v>
      </c>
      <c r="D98" s="403" t="s">
        <v>135</v>
      </c>
      <c r="E98" s="404">
        <v>0</v>
      </c>
      <c r="F98" s="404">
        <v>0</v>
      </c>
      <c r="G98" s="404">
        <v>0</v>
      </c>
      <c r="H98" s="403" t="s">
        <v>135</v>
      </c>
    </row>
    <row r="99" spans="1:8" x14ac:dyDescent="0.25">
      <c r="A99" s="403" t="s">
        <v>701</v>
      </c>
      <c r="B99" s="403" t="s">
        <v>702</v>
      </c>
      <c r="C99" s="404">
        <v>0</v>
      </c>
      <c r="D99" s="403" t="s">
        <v>135</v>
      </c>
      <c r="E99" s="404">
        <v>0</v>
      </c>
      <c r="F99" s="404">
        <v>0</v>
      </c>
      <c r="G99" s="404">
        <v>0</v>
      </c>
      <c r="H99" s="403" t="s">
        <v>135</v>
      </c>
    </row>
    <row r="100" spans="1:8" x14ac:dyDescent="0.25">
      <c r="A100" s="405" t="s">
        <v>703</v>
      </c>
      <c r="B100" s="405" t="s">
        <v>704</v>
      </c>
      <c r="C100" s="406">
        <v>0</v>
      </c>
      <c r="D100" s="405" t="s">
        <v>135</v>
      </c>
      <c r="E100" s="406">
        <v>0</v>
      </c>
      <c r="F100" s="406">
        <v>0</v>
      </c>
      <c r="G100" s="406">
        <v>0</v>
      </c>
      <c r="H100" s="405" t="s">
        <v>135</v>
      </c>
    </row>
    <row r="101" spans="1:8" x14ac:dyDescent="0.25">
      <c r="A101" s="405" t="s">
        <v>705</v>
      </c>
      <c r="B101" s="405" t="s">
        <v>706</v>
      </c>
      <c r="C101" s="406">
        <v>0</v>
      </c>
      <c r="D101" s="405" t="s">
        <v>135</v>
      </c>
      <c r="E101" s="406">
        <v>0</v>
      </c>
      <c r="F101" s="406">
        <v>0</v>
      </c>
      <c r="G101" s="406">
        <v>0</v>
      </c>
      <c r="H101" s="405" t="s">
        <v>135</v>
      </c>
    </row>
    <row r="102" spans="1:8" x14ac:dyDescent="0.25">
      <c r="A102" s="403" t="s">
        <v>707</v>
      </c>
      <c r="B102" s="403" t="s">
        <v>14</v>
      </c>
      <c r="C102" s="404">
        <v>0</v>
      </c>
      <c r="D102" s="403" t="s">
        <v>135</v>
      </c>
      <c r="E102" s="404">
        <v>0</v>
      </c>
      <c r="F102" s="404">
        <v>0</v>
      </c>
      <c r="G102" s="404">
        <v>0</v>
      </c>
      <c r="H102" s="403" t="s">
        <v>135</v>
      </c>
    </row>
    <row r="103" spans="1:8" x14ac:dyDescent="0.25">
      <c r="A103" s="405" t="s">
        <v>708</v>
      </c>
      <c r="B103" s="405" t="s">
        <v>709</v>
      </c>
      <c r="C103" s="406">
        <v>0</v>
      </c>
      <c r="D103" s="405" t="s">
        <v>135</v>
      </c>
      <c r="E103" s="406">
        <v>0</v>
      </c>
      <c r="F103" s="406">
        <v>0</v>
      </c>
      <c r="G103" s="406">
        <v>0</v>
      </c>
      <c r="H103" s="405" t="s">
        <v>135</v>
      </c>
    </row>
    <row r="104" spans="1:8" x14ac:dyDescent="0.25">
      <c r="A104" s="403" t="s">
        <v>710</v>
      </c>
      <c r="B104" s="403" t="s">
        <v>711</v>
      </c>
      <c r="C104" s="404">
        <v>0</v>
      </c>
      <c r="D104" s="403" t="s">
        <v>135</v>
      </c>
      <c r="E104" s="404">
        <v>0</v>
      </c>
      <c r="F104" s="404">
        <v>0</v>
      </c>
      <c r="G104" s="404">
        <v>0</v>
      </c>
      <c r="H104" s="403" t="s">
        <v>135</v>
      </c>
    </row>
    <row r="105" spans="1:8" x14ac:dyDescent="0.25">
      <c r="A105" s="403" t="s">
        <v>712</v>
      </c>
      <c r="B105" s="403" t="s">
        <v>713</v>
      </c>
      <c r="C105" s="404">
        <v>0</v>
      </c>
      <c r="D105" s="403" t="s">
        <v>135</v>
      </c>
      <c r="E105" s="404">
        <v>0</v>
      </c>
      <c r="F105" s="404">
        <v>0</v>
      </c>
      <c r="G105" s="404">
        <v>0</v>
      </c>
      <c r="H105" s="403" t="s">
        <v>135</v>
      </c>
    </row>
    <row r="106" spans="1:8" x14ac:dyDescent="0.25">
      <c r="A106" s="403" t="s">
        <v>714</v>
      </c>
      <c r="B106" s="403" t="s">
        <v>715</v>
      </c>
      <c r="C106" s="404">
        <v>0</v>
      </c>
      <c r="D106" s="403" t="s">
        <v>135</v>
      </c>
      <c r="E106" s="404">
        <v>0</v>
      </c>
      <c r="F106" s="404">
        <v>0</v>
      </c>
      <c r="G106" s="404">
        <v>0</v>
      </c>
      <c r="H106" s="403" t="s">
        <v>135</v>
      </c>
    </row>
    <row r="107" spans="1:8" x14ac:dyDescent="0.25">
      <c r="A107" s="403" t="s">
        <v>716</v>
      </c>
      <c r="B107" s="403" t="s">
        <v>717</v>
      </c>
      <c r="C107" s="404">
        <v>0</v>
      </c>
      <c r="D107" s="403" t="s">
        <v>135</v>
      </c>
      <c r="E107" s="404">
        <v>0</v>
      </c>
      <c r="F107" s="404">
        <v>0</v>
      </c>
      <c r="G107" s="404">
        <v>0</v>
      </c>
      <c r="H107" s="403" t="s">
        <v>135</v>
      </c>
    </row>
    <row r="108" spans="1:8" x14ac:dyDescent="0.25">
      <c r="A108" s="405" t="s">
        <v>718</v>
      </c>
      <c r="B108" s="405" t="s">
        <v>719</v>
      </c>
      <c r="C108" s="406">
        <v>0</v>
      </c>
      <c r="D108" s="405" t="s">
        <v>135</v>
      </c>
      <c r="E108" s="406">
        <v>0</v>
      </c>
      <c r="F108" s="406">
        <v>0</v>
      </c>
      <c r="G108" s="406">
        <v>0</v>
      </c>
      <c r="H108" s="405" t="s">
        <v>135</v>
      </c>
    </row>
    <row r="109" spans="1:8" x14ac:dyDescent="0.25">
      <c r="A109" s="405" t="s">
        <v>720</v>
      </c>
      <c r="B109" s="405" t="s">
        <v>721</v>
      </c>
      <c r="C109" s="406">
        <v>0</v>
      </c>
      <c r="D109" s="405" t="s">
        <v>135</v>
      </c>
      <c r="E109" s="406">
        <v>0</v>
      </c>
      <c r="F109" s="406">
        <v>0</v>
      </c>
      <c r="G109" s="406">
        <v>0</v>
      </c>
      <c r="H109" s="405" t="s">
        <v>135</v>
      </c>
    </row>
    <row r="110" spans="1:8" x14ac:dyDescent="0.25">
      <c r="A110" s="405" t="s">
        <v>722</v>
      </c>
      <c r="B110" s="405" t="s">
        <v>723</v>
      </c>
      <c r="C110" s="406">
        <v>0</v>
      </c>
      <c r="D110" s="405" t="s">
        <v>135</v>
      </c>
      <c r="E110" s="406">
        <v>0</v>
      </c>
      <c r="F110" s="406">
        <v>0</v>
      </c>
      <c r="G110" s="406">
        <v>0</v>
      </c>
      <c r="H110" s="405" t="s">
        <v>135</v>
      </c>
    </row>
    <row r="111" spans="1:8" x14ac:dyDescent="0.25">
      <c r="A111" s="405" t="s">
        <v>724</v>
      </c>
      <c r="B111" s="405" t="s">
        <v>725</v>
      </c>
      <c r="C111" s="406">
        <v>0</v>
      </c>
      <c r="D111" s="405" t="s">
        <v>135</v>
      </c>
      <c r="E111" s="406">
        <v>0</v>
      </c>
      <c r="F111" s="406">
        <v>0</v>
      </c>
      <c r="G111" s="406">
        <v>0</v>
      </c>
      <c r="H111" s="405" t="s">
        <v>135</v>
      </c>
    </row>
    <row r="112" spans="1:8" x14ac:dyDescent="0.25">
      <c r="A112" s="403" t="s">
        <v>726</v>
      </c>
      <c r="B112" s="403" t="s">
        <v>727</v>
      </c>
      <c r="C112" s="404">
        <v>0</v>
      </c>
      <c r="D112" s="403" t="s">
        <v>135</v>
      </c>
      <c r="E112" s="404">
        <v>0</v>
      </c>
      <c r="F112" s="404">
        <v>0</v>
      </c>
      <c r="G112" s="404">
        <v>0</v>
      </c>
      <c r="H112" s="403" t="s">
        <v>135</v>
      </c>
    </row>
    <row r="113" spans="1:8" x14ac:dyDescent="0.25">
      <c r="A113" s="405" t="s">
        <v>728</v>
      </c>
      <c r="B113" s="405" t="s">
        <v>729</v>
      </c>
      <c r="C113" s="406">
        <v>0</v>
      </c>
      <c r="D113" s="405" t="s">
        <v>135</v>
      </c>
      <c r="E113" s="406">
        <v>0</v>
      </c>
      <c r="F113" s="406">
        <v>0</v>
      </c>
      <c r="G113" s="406">
        <v>0</v>
      </c>
      <c r="H113" s="405" t="s">
        <v>135</v>
      </c>
    </row>
    <row r="114" spans="1:8" x14ac:dyDescent="0.25">
      <c r="A114" s="405" t="s">
        <v>730</v>
      </c>
      <c r="B114" s="405" t="s">
        <v>731</v>
      </c>
      <c r="C114" s="406">
        <v>0</v>
      </c>
      <c r="D114" s="405" t="s">
        <v>135</v>
      </c>
      <c r="E114" s="406">
        <v>0</v>
      </c>
      <c r="F114" s="406">
        <v>0</v>
      </c>
      <c r="G114" s="406">
        <v>0</v>
      </c>
      <c r="H114" s="405" t="s">
        <v>135</v>
      </c>
    </row>
    <row r="115" spans="1:8" x14ac:dyDescent="0.25">
      <c r="A115" s="405" t="s">
        <v>732</v>
      </c>
      <c r="B115" s="405" t="s">
        <v>733</v>
      </c>
      <c r="C115" s="406">
        <v>0</v>
      </c>
      <c r="D115" s="405" t="s">
        <v>135</v>
      </c>
      <c r="E115" s="406">
        <v>0</v>
      </c>
      <c r="F115" s="406">
        <v>0</v>
      </c>
      <c r="G115" s="406">
        <v>0</v>
      </c>
      <c r="H115" s="405" t="s">
        <v>135</v>
      </c>
    </row>
    <row r="116" spans="1:8" x14ac:dyDescent="0.25">
      <c r="A116" s="405" t="s">
        <v>734</v>
      </c>
      <c r="B116" s="405" t="s">
        <v>735</v>
      </c>
      <c r="C116" s="406">
        <v>0</v>
      </c>
      <c r="D116" s="405" t="s">
        <v>135</v>
      </c>
      <c r="E116" s="406">
        <v>0</v>
      </c>
      <c r="F116" s="406">
        <v>0</v>
      </c>
      <c r="G116" s="406">
        <v>0</v>
      </c>
      <c r="H116" s="405" t="s">
        <v>135</v>
      </c>
    </row>
    <row r="117" spans="1:8" x14ac:dyDescent="0.25">
      <c r="A117" s="405" t="s">
        <v>736</v>
      </c>
      <c r="B117" s="405" t="s">
        <v>737</v>
      </c>
      <c r="C117" s="406">
        <v>0</v>
      </c>
      <c r="D117" s="405" t="s">
        <v>135</v>
      </c>
      <c r="E117" s="406">
        <v>0</v>
      </c>
      <c r="F117" s="406">
        <v>0</v>
      </c>
      <c r="G117" s="406">
        <v>0</v>
      </c>
      <c r="H117" s="405" t="s">
        <v>135</v>
      </c>
    </row>
    <row r="118" spans="1:8" x14ac:dyDescent="0.25">
      <c r="A118" s="403" t="s">
        <v>738</v>
      </c>
      <c r="B118" s="403" t="s">
        <v>18</v>
      </c>
      <c r="C118" s="404">
        <v>0</v>
      </c>
      <c r="D118" s="403" t="s">
        <v>135</v>
      </c>
      <c r="E118" s="404">
        <v>0</v>
      </c>
      <c r="F118" s="404">
        <v>0</v>
      </c>
      <c r="G118" s="404">
        <v>0</v>
      </c>
      <c r="H118" s="403" t="s">
        <v>135</v>
      </c>
    </row>
    <row r="119" spans="1:8" x14ac:dyDescent="0.25">
      <c r="A119" s="405" t="s">
        <v>739</v>
      </c>
      <c r="B119" s="405" t="s">
        <v>740</v>
      </c>
      <c r="C119" s="406">
        <v>0</v>
      </c>
      <c r="D119" s="405" t="s">
        <v>135</v>
      </c>
      <c r="E119" s="406">
        <v>0</v>
      </c>
      <c r="F119" s="406">
        <v>0</v>
      </c>
      <c r="G119" s="406">
        <v>0</v>
      </c>
      <c r="H119" s="405" t="s">
        <v>135</v>
      </c>
    </row>
    <row r="120" spans="1:8" x14ac:dyDescent="0.25">
      <c r="A120" s="403" t="s">
        <v>741</v>
      </c>
      <c r="B120" s="403" t="s">
        <v>742</v>
      </c>
      <c r="C120" s="404">
        <v>0</v>
      </c>
      <c r="D120" s="403" t="s">
        <v>135</v>
      </c>
      <c r="E120" s="404">
        <v>0</v>
      </c>
      <c r="F120" s="404">
        <v>0</v>
      </c>
      <c r="G120" s="404">
        <v>0</v>
      </c>
      <c r="H120" s="403" t="s">
        <v>135</v>
      </c>
    </row>
    <row r="121" spans="1:8" x14ac:dyDescent="0.25">
      <c r="A121" s="403" t="s">
        <v>743</v>
      </c>
      <c r="B121" s="403" t="s">
        <v>744</v>
      </c>
      <c r="C121" s="404">
        <v>0</v>
      </c>
      <c r="D121" s="403" t="s">
        <v>135</v>
      </c>
      <c r="E121" s="404">
        <v>0</v>
      </c>
      <c r="F121" s="404">
        <v>0</v>
      </c>
      <c r="G121" s="404">
        <v>0</v>
      </c>
      <c r="H121" s="403" t="s">
        <v>135</v>
      </c>
    </row>
    <row r="122" spans="1:8" x14ac:dyDescent="0.25">
      <c r="A122" s="403" t="s">
        <v>745</v>
      </c>
      <c r="B122" s="403" t="s">
        <v>746</v>
      </c>
      <c r="C122" s="404">
        <v>0</v>
      </c>
      <c r="D122" s="403" t="s">
        <v>135</v>
      </c>
      <c r="E122" s="404">
        <v>0</v>
      </c>
      <c r="F122" s="404">
        <v>0</v>
      </c>
      <c r="G122" s="404">
        <v>0</v>
      </c>
      <c r="H122" s="403" t="s">
        <v>135</v>
      </c>
    </row>
    <row r="123" spans="1:8" x14ac:dyDescent="0.25">
      <c r="A123" s="405" t="s">
        <v>747</v>
      </c>
      <c r="B123" s="405" t="s">
        <v>748</v>
      </c>
      <c r="C123" s="406">
        <v>0</v>
      </c>
      <c r="D123" s="405" t="s">
        <v>135</v>
      </c>
      <c r="E123" s="406">
        <v>0</v>
      </c>
      <c r="F123" s="406">
        <v>0</v>
      </c>
      <c r="G123" s="406">
        <v>0</v>
      </c>
      <c r="H123" s="405" t="s">
        <v>135</v>
      </c>
    </row>
    <row r="124" spans="1:8" x14ac:dyDescent="0.25">
      <c r="A124" s="405" t="s">
        <v>749</v>
      </c>
      <c r="B124" s="405" t="s">
        <v>750</v>
      </c>
      <c r="C124" s="406">
        <v>0</v>
      </c>
      <c r="D124" s="405" t="s">
        <v>135</v>
      </c>
      <c r="E124" s="406">
        <v>0</v>
      </c>
      <c r="F124" s="406">
        <v>0</v>
      </c>
      <c r="G124" s="406">
        <v>0</v>
      </c>
      <c r="H124" s="405" t="s">
        <v>135</v>
      </c>
    </row>
    <row r="125" spans="1:8" x14ac:dyDescent="0.25">
      <c r="A125" s="403" t="s">
        <v>751</v>
      </c>
      <c r="B125" s="403" t="s">
        <v>483</v>
      </c>
      <c r="C125" s="404">
        <v>0</v>
      </c>
      <c r="D125" s="403" t="s">
        <v>135</v>
      </c>
      <c r="E125" s="404">
        <v>0</v>
      </c>
      <c r="F125" s="404">
        <v>0</v>
      </c>
      <c r="G125" s="404">
        <v>0</v>
      </c>
      <c r="H125" s="403" t="s">
        <v>135</v>
      </c>
    </row>
    <row r="126" spans="1:8" x14ac:dyDescent="0.25">
      <c r="A126" s="405" t="s">
        <v>752</v>
      </c>
      <c r="B126" s="405" t="s">
        <v>753</v>
      </c>
      <c r="C126" s="406">
        <v>0</v>
      </c>
      <c r="D126" s="405" t="s">
        <v>135</v>
      </c>
      <c r="E126" s="406">
        <v>0</v>
      </c>
      <c r="F126" s="406">
        <v>0</v>
      </c>
      <c r="G126" s="406">
        <v>0</v>
      </c>
      <c r="H126" s="405" t="s">
        <v>135</v>
      </c>
    </row>
    <row r="127" spans="1:8" x14ac:dyDescent="0.25">
      <c r="A127" s="405" t="s">
        <v>754</v>
      </c>
      <c r="B127" s="405" t="s">
        <v>755</v>
      </c>
      <c r="C127" s="406">
        <v>0</v>
      </c>
      <c r="D127" s="405" t="s">
        <v>135</v>
      </c>
      <c r="E127" s="406">
        <v>0</v>
      </c>
      <c r="F127" s="406">
        <v>0</v>
      </c>
      <c r="G127" s="406">
        <v>0</v>
      </c>
      <c r="H127" s="405" t="s">
        <v>135</v>
      </c>
    </row>
    <row r="128" spans="1:8" x14ac:dyDescent="0.25">
      <c r="A128" s="405" t="s">
        <v>756</v>
      </c>
      <c r="B128" s="405" t="s">
        <v>757</v>
      </c>
      <c r="C128" s="406">
        <v>0</v>
      </c>
      <c r="D128" s="405" t="s">
        <v>135</v>
      </c>
      <c r="E128" s="406">
        <v>0</v>
      </c>
      <c r="F128" s="406">
        <v>0</v>
      </c>
      <c r="G128" s="406">
        <v>0</v>
      </c>
      <c r="H128" s="405" t="s">
        <v>135</v>
      </c>
    </row>
    <row r="129" spans="1:8" x14ac:dyDescent="0.25">
      <c r="A129" s="403" t="s">
        <v>758</v>
      </c>
      <c r="B129" s="403" t="s">
        <v>27</v>
      </c>
      <c r="C129" s="404">
        <v>1526704.27</v>
      </c>
      <c r="D129" s="403" t="s">
        <v>135</v>
      </c>
      <c r="E129" s="404">
        <v>401095.52</v>
      </c>
      <c r="F129" s="404">
        <v>75441.27</v>
      </c>
      <c r="G129" s="404">
        <v>1852358.52</v>
      </c>
      <c r="H129" s="403" t="s">
        <v>135</v>
      </c>
    </row>
    <row r="130" spans="1:8" x14ac:dyDescent="0.25">
      <c r="A130" s="403" t="s">
        <v>759</v>
      </c>
      <c r="B130" s="403" t="s">
        <v>29</v>
      </c>
      <c r="C130" s="404">
        <v>0</v>
      </c>
      <c r="D130" s="403" t="s">
        <v>135</v>
      </c>
      <c r="E130" s="404">
        <v>0</v>
      </c>
      <c r="F130" s="404">
        <v>0</v>
      </c>
      <c r="G130" s="404">
        <v>0</v>
      </c>
      <c r="H130" s="403" t="s">
        <v>135</v>
      </c>
    </row>
    <row r="131" spans="1:8" x14ac:dyDescent="0.25">
      <c r="A131" s="405" t="s">
        <v>760</v>
      </c>
      <c r="B131" s="405" t="s">
        <v>761</v>
      </c>
      <c r="C131" s="406">
        <v>0</v>
      </c>
      <c r="D131" s="405" t="s">
        <v>135</v>
      </c>
      <c r="E131" s="406">
        <v>0</v>
      </c>
      <c r="F131" s="406">
        <v>0</v>
      </c>
      <c r="G131" s="406">
        <v>0</v>
      </c>
      <c r="H131" s="405" t="s">
        <v>135</v>
      </c>
    </row>
    <row r="132" spans="1:8" x14ac:dyDescent="0.25">
      <c r="A132" s="403" t="s">
        <v>762</v>
      </c>
      <c r="B132" s="403" t="s">
        <v>763</v>
      </c>
      <c r="C132" s="404">
        <v>0</v>
      </c>
      <c r="D132" s="403" t="s">
        <v>135</v>
      </c>
      <c r="E132" s="404">
        <v>0</v>
      </c>
      <c r="F132" s="404">
        <v>0</v>
      </c>
      <c r="G132" s="404">
        <v>0</v>
      </c>
      <c r="H132" s="403" t="s">
        <v>135</v>
      </c>
    </row>
    <row r="133" spans="1:8" x14ac:dyDescent="0.25">
      <c r="A133" s="403" t="s">
        <v>764</v>
      </c>
      <c r="B133" s="403" t="s">
        <v>765</v>
      </c>
      <c r="C133" s="404">
        <v>0</v>
      </c>
      <c r="D133" s="403" t="s">
        <v>135</v>
      </c>
      <c r="E133" s="404">
        <v>0</v>
      </c>
      <c r="F133" s="404">
        <v>0</v>
      </c>
      <c r="G133" s="404">
        <v>0</v>
      </c>
      <c r="H133" s="403" t="s">
        <v>135</v>
      </c>
    </row>
    <row r="134" spans="1:8" x14ac:dyDescent="0.25">
      <c r="A134" s="403" t="s">
        <v>766</v>
      </c>
      <c r="B134" s="403" t="s">
        <v>35</v>
      </c>
      <c r="C134" s="404">
        <v>4083428.25</v>
      </c>
      <c r="D134" s="403" t="s">
        <v>135</v>
      </c>
      <c r="E134" s="404">
        <v>401095.52</v>
      </c>
      <c r="F134" s="404">
        <v>0</v>
      </c>
      <c r="G134" s="404">
        <v>4484523.7699999996</v>
      </c>
      <c r="H134" s="403" t="s">
        <v>135</v>
      </c>
    </row>
    <row r="135" spans="1:8" x14ac:dyDescent="0.25">
      <c r="A135" s="405" t="s">
        <v>767</v>
      </c>
      <c r="B135" s="405" t="s">
        <v>276</v>
      </c>
      <c r="C135" s="406">
        <v>1192202.56</v>
      </c>
      <c r="D135" s="405" t="s">
        <v>135</v>
      </c>
      <c r="E135" s="406">
        <v>77130</v>
      </c>
      <c r="F135" s="406">
        <v>0</v>
      </c>
      <c r="G135" s="406">
        <v>1269332.56</v>
      </c>
      <c r="H135" s="405" t="s">
        <v>135</v>
      </c>
    </row>
    <row r="136" spans="1:8" x14ac:dyDescent="0.25">
      <c r="A136" s="403" t="s">
        <v>768</v>
      </c>
      <c r="B136" s="403" t="s">
        <v>769</v>
      </c>
      <c r="C136" s="404">
        <v>260578.13</v>
      </c>
      <c r="D136" s="403" t="s">
        <v>135</v>
      </c>
      <c r="E136" s="404">
        <v>0</v>
      </c>
      <c r="F136" s="404">
        <v>0</v>
      </c>
      <c r="G136" s="404">
        <v>260578.13</v>
      </c>
      <c r="H136" s="403" t="s">
        <v>135</v>
      </c>
    </row>
    <row r="137" spans="1:8" x14ac:dyDescent="0.25">
      <c r="A137" s="403" t="s">
        <v>770</v>
      </c>
      <c r="B137" s="403" t="s">
        <v>771</v>
      </c>
      <c r="C137" s="404">
        <v>19298.38</v>
      </c>
      <c r="D137" s="403" t="s">
        <v>135</v>
      </c>
      <c r="E137" s="404">
        <v>0</v>
      </c>
      <c r="F137" s="404">
        <v>0</v>
      </c>
      <c r="G137" s="404">
        <v>19298.38</v>
      </c>
      <c r="H137" s="403" t="s">
        <v>135</v>
      </c>
    </row>
    <row r="138" spans="1:8" x14ac:dyDescent="0.25">
      <c r="A138" s="403" t="s">
        <v>772</v>
      </c>
      <c r="B138" s="403" t="s">
        <v>773</v>
      </c>
      <c r="C138" s="404">
        <v>912326.05</v>
      </c>
      <c r="D138" s="403" t="s">
        <v>135</v>
      </c>
      <c r="E138" s="404">
        <v>77130</v>
      </c>
      <c r="F138" s="404">
        <v>0</v>
      </c>
      <c r="G138" s="404">
        <v>989456.05</v>
      </c>
      <c r="H138" s="403" t="s">
        <v>135</v>
      </c>
    </row>
    <row r="139" spans="1:8" x14ac:dyDescent="0.25">
      <c r="A139" s="405" t="s">
        <v>774</v>
      </c>
      <c r="B139" s="405" t="s">
        <v>277</v>
      </c>
      <c r="C139" s="406">
        <v>575491.31999999995</v>
      </c>
      <c r="D139" s="405" t="s">
        <v>135</v>
      </c>
      <c r="E139" s="406">
        <v>323965.52</v>
      </c>
      <c r="F139" s="406">
        <v>0</v>
      </c>
      <c r="G139" s="406">
        <v>899456.84</v>
      </c>
      <c r="H139" s="405" t="s">
        <v>135</v>
      </c>
    </row>
    <row r="140" spans="1:8" x14ac:dyDescent="0.25">
      <c r="A140" s="403" t="s">
        <v>775</v>
      </c>
      <c r="B140" s="403" t="s">
        <v>776</v>
      </c>
      <c r="C140" s="404">
        <v>542171.76</v>
      </c>
      <c r="D140" s="403" t="s">
        <v>135</v>
      </c>
      <c r="E140" s="404">
        <v>323965.52</v>
      </c>
      <c r="F140" s="404">
        <v>0</v>
      </c>
      <c r="G140" s="404">
        <v>866137.28</v>
      </c>
      <c r="H140" s="403" t="s">
        <v>135</v>
      </c>
    </row>
    <row r="141" spans="1:8" x14ac:dyDescent="0.25">
      <c r="A141" s="403" t="s">
        <v>777</v>
      </c>
      <c r="B141" s="403" t="s">
        <v>778</v>
      </c>
      <c r="C141" s="404">
        <v>0</v>
      </c>
      <c r="D141" s="403" t="s">
        <v>135</v>
      </c>
      <c r="E141" s="404">
        <v>0</v>
      </c>
      <c r="F141" s="404">
        <v>0</v>
      </c>
      <c r="G141" s="404">
        <v>0</v>
      </c>
      <c r="H141" s="403" t="s">
        <v>135</v>
      </c>
    </row>
    <row r="142" spans="1:8" x14ac:dyDescent="0.25">
      <c r="A142" s="403" t="s">
        <v>779</v>
      </c>
      <c r="B142" s="403" t="s">
        <v>780</v>
      </c>
      <c r="C142" s="404">
        <v>33319.56</v>
      </c>
      <c r="D142" s="403" t="s">
        <v>135</v>
      </c>
      <c r="E142" s="404">
        <v>0</v>
      </c>
      <c r="F142" s="404">
        <v>0</v>
      </c>
      <c r="G142" s="404">
        <v>33319.56</v>
      </c>
      <c r="H142" s="403" t="s">
        <v>135</v>
      </c>
    </row>
    <row r="143" spans="1:8" x14ac:dyDescent="0.25">
      <c r="A143" s="403" t="s">
        <v>781</v>
      </c>
      <c r="B143" s="403" t="s">
        <v>782</v>
      </c>
      <c r="C143" s="404">
        <v>0</v>
      </c>
      <c r="D143" s="403" t="s">
        <v>135</v>
      </c>
      <c r="E143" s="404">
        <v>0</v>
      </c>
      <c r="F143" s="404">
        <v>0</v>
      </c>
      <c r="G143" s="404">
        <v>0</v>
      </c>
      <c r="H143" s="403" t="s">
        <v>135</v>
      </c>
    </row>
    <row r="144" spans="1:8" x14ac:dyDescent="0.25">
      <c r="A144" s="405" t="s">
        <v>783</v>
      </c>
      <c r="B144" s="405" t="s">
        <v>784</v>
      </c>
      <c r="C144" s="406">
        <v>0</v>
      </c>
      <c r="D144" s="405" t="s">
        <v>135</v>
      </c>
      <c r="E144" s="406">
        <v>0</v>
      </c>
      <c r="F144" s="406">
        <v>0</v>
      </c>
      <c r="G144" s="406">
        <v>0</v>
      </c>
      <c r="H144" s="405" t="s">
        <v>135</v>
      </c>
    </row>
    <row r="145" spans="1:8" x14ac:dyDescent="0.25">
      <c r="A145" s="405" t="s">
        <v>785</v>
      </c>
      <c r="B145" s="405" t="s">
        <v>786</v>
      </c>
      <c r="C145" s="406">
        <v>2007758.62</v>
      </c>
      <c r="D145" s="405" t="s">
        <v>135</v>
      </c>
      <c r="E145" s="406">
        <v>0</v>
      </c>
      <c r="F145" s="406">
        <v>0</v>
      </c>
      <c r="G145" s="406">
        <v>2007758.62</v>
      </c>
      <c r="H145" s="405" t="s">
        <v>135</v>
      </c>
    </row>
    <row r="146" spans="1:8" x14ac:dyDescent="0.25">
      <c r="A146" s="403" t="s">
        <v>787</v>
      </c>
      <c r="B146" s="403" t="s">
        <v>788</v>
      </c>
      <c r="C146" s="404">
        <v>1653793.1</v>
      </c>
      <c r="D146" s="403" t="s">
        <v>135</v>
      </c>
      <c r="E146" s="404">
        <v>0</v>
      </c>
      <c r="F146" s="404">
        <v>0</v>
      </c>
      <c r="G146" s="404">
        <v>1653793.1</v>
      </c>
      <c r="H146" s="403" t="s">
        <v>135</v>
      </c>
    </row>
    <row r="147" spans="1:8" x14ac:dyDescent="0.25">
      <c r="A147" s="403" t="s">
        <v>789</v>
      </c>
      <c r="B147" s="403" t="s">
        <v>790</v>
      </c>
      <c r="C147" s="404">
        <v>353965.52</v>
      </c>
      <c r="D147" s="403" t="s">
        <v>135</v>
      </c>
      <c r="E147" s="404">
        <v>0</v>
      </c>
      <c r="F147" s="404">
        <v>0</v>
      </c>
      <c r="G147" s="404">
        <v>353965.52</v>
      </c>
      <c r="H147" s="403" t="s">
        <v>135</v>
      </c>
    </row>
    <row r="148" spans="1:8" x14ac:dyDescent="0.25">
      <c r="A148" s="405" t="s">
        <v>791</v>
      </c>
      <c r="B148" s="405" t="s">
        <v>280</v>
      </c>
      <c r="C148" s="406">
        <v>0</v>
      </c>
      <c r="D148" s="405" t="s">
        <v>135</v>
      </c>
      <c r="E148" s="406">
        <v>0</v>
      </c>
      <c r="F148" s="406">
        <v>0</v>
      </c>
      <c r="G148" s="406">
        <v>0</v>
      </c>
      <c r="H148" s="405" t="s">
        <v>135</v>
      </c>
    </row>
    <row r="149" spans="1:8" x14ac:dyDescent="0.25">
      <c r="A149" s="405" t="s">
        <v>792</v>
      </c>
      <c r="B149" s="405" t="s">
        <v>281</v>
      </c>
      <c r="C149" s="406">
        <v>307975.75</v>
      </c>
      <c r="D149" s="405" t="s">
        <v>135</v>
      </c>
      <c r="E149" s="406">
        <v>0</v>
      </c>
      <c r="F149" s="406">
        <v>0</v>
      </c>
      <c r="G149" s="406">
        <v>307975.75</v>
      </c>
      <c r="H149" s="405" t="s">
        <v>135</v>
      </c>
    </row>
    <row r="150" spans="1:8" x14ac:dyDescent="0.25">
      <c r="A150" s="403" t="s">
        <v>793</v>
      </c>
      <c r="B150" s="403" t="s">
        <v>794</v>
      </c>
      <c r="C150" s="404">
        <v>286923.05</v>
      </c>
      <c r="D150" s="403" t="s">
        <v>135</v>
      </c>
      <c r="E150" s="404">
        <v>0</v>
      </c>
      <c r="F150" s="404">
        <v>0</v>
      </c>
      <c r="G150" s="404">
        <v>286923.05</v>
      </c>
      <c r="H150" s="403" t="s">
        <v>135</v>
      </c>
    </row>
    <row r="151" spans="1:8" x14ac:dyDescent="0.25">
      <c r="A151" s="403" t="s">
        <v>795</v>
      </c>
      <c r="B151" s="403" t="s">
        <v>796</v>
      </c>
      <c r="C151" s="404">
        <v>19676.919999999998</v>
      </c>
      <c r="D151" s="403" t="s">
        <v>135</v>
      </c>
      <c r="E151" s="404">
        <v>0</v>
      </c>
      <c r="F151" s="404">
        <v>0</v>
      </c>
      <c r="G151" s="404">
        <v>19676.919999999998</v>
      </c>
      <c r="H151" s="403" t="s">
        <v>135</v>
      </c>
    </row>
    <row r="152" spans="1:8" x14ac:dyDescent="0.25">
      <c r="A152" s="403" t="s">
        <v>797</v>
      </c>
      <c r="B152" s="403" t="s">
        <v>798</v>
      </c>
      <c r="C152" s="404">
        <v>1375.78</v>
      </c>
      <c r="D152" s="403" t="s">
        <v>135</v>
      </c>
      <c r="E152" s="404">
        <v>0</v>
      </c>
      <c r="F152" s="404">
        <v>0</v>
      </c>
      <c r="G152" s="404">
        <v>1375.78</v>
      </c>
      <c r="H152" s="403" t="s">
        <v>135</v>
      </c>
    </row>
    <row r="153" spans="1:8" x14ac:dyDescent="0.25">
      <c r="A153" s="405" t="s">
        <v>799</v>
      </c>
      <c r="B153" s="405" t="s">
        <v>800</v>
      </c>
      <c r="C153" s="406">
        <v>0</v>
      </c>
      <c r="D153" s="405" t="s">
        <v>135</v>
      </c>
      <c r="E153" s="406">
        <v>0</v>
      </c>
      <c r="F153" s="406">
        <v>0</v>
      </c>
      <c r="G153" s="406">
        <v>0</v>
      </c>
      <c r="H153" s="405" t="s">
        <v>135</v>
      </c>
    </row>
    <row r="154" spans="1:8" x14ac:dyDescent="0.25">
      <c r="A154" s="405" t="s">
        <v>801</v>
      </c>
      <c r="B154" s="405" t="s">
        <v>802</v>
      </c>
      <c r="C154" s="406">
        <v>0</v>
      </c>
      <c r="D154" s="405" t="s">
        <v>135</v>
      </c>
      <c r="E154" s="406">
        <v>0</v>
      </c>
      <c r="F154" s="406">
        <v>0</v>
      </c>
      <c r="G154" s="406">
        <v>0</v>
      </c>
      <c r="H154" s="405" t="s">
        <v>135</v>
      </c>
    </row>
    <row r="155" spans="1:8" x14ac:dyDescent="0.25">
      <c r="A155" s="403" t="s">
        <v>803</v>
      </c>
      <c r="B155" s="403" t="s">
        <v>37</v>
      </c>
      <c r="C155" s="404">
        <v>13145</v>
      </c>
      <c r="D155" s="403" t="s">
        <v>135</v>
      </c>
      <c r="E155" s="404">
        <v>0</v>
      </c>
      <c r="F155" s="404">
        <v>0</v>
      </c>
      <c r="G155" s="404">
        <v>13145</v>
      </c>
      <c r="H155" s="403" t="s">
        <v>135</v>
      </c>
    </row>
    <row r="156" spans="1:8" x14ac:dyDescent="0.25">
      <c r="A156" s="405" t="s">
        <v>804</v>
      </c>
      <c r="B156" s="405" t="s">
        <v>453</v>
      </c>
      <c r="C156" s="406">
        <v>1700</v>
      </c>
      <c r="D156" s="405" t="s">
        <v>135</v>
      </c>
      <c r="E156" s="406">
        <v>0</v>
      </c>
      <c r="F156" s="406">
        <v>0</v>
      </c>
      <c r="G156" s="406">
        <v>1700</v>
      </c>
      <c r="H156" s="405" t="s">
        <v>135</v>
      </c>
    </row>
    <row r="157" spans="1:8" x14ac:dyDescent="0.25">
      <c r="A157" s="405" t="s">
        <v>805</v>
      </c>
      <c r="B157" s="405" t="s">
        <v>806</v>
      </c>
      <c r="C157" s="406">
        <v>7951</v>
      </c>
      <c r="D157" s="405" t="s">
        <v>135</v>
      </c>
      <c r="E157" s="406">
        <v>0</v>
      </c>
      <c r="F157" s="406">
        <v>0</v>
      </c>
      <c r="G157" s="406">
        <v>7951</v>
      </c>
      <c r="H157" s="405" t="s">
        <v>135</v>
      </c>
    </row>
    <row r="158" spans="1:8" x14ac:dyDescent="0.25">
      <c r="A158" s="403" t="s">
        <v>807</v>
      </c>
      <c r="B158" s="403" t="s">
        <v>808</v>
      </c>
      <c r="C158" s="404">
        <v>0</v>
      </c>
      <c r="D158" s="403" t="s">
        <v>135</v>
      </c>
      <c r="E158" s="404">
        <v>0</v>
      </c>
      <c r="F158" s="404">
        <v>0</v>
      </c>
      <c r="G158" s="404">
        <v>0</v>
      </c>
      <c r="H158" s="403" t="s">
        <v>135</v>
      </c>
    </row>
    <row r="159" spans="1:8" x14ac:dyDescent="0.25">
      <c r="A159" s="403" t="s">
        <v>809</v>
      </c>
      <c r="B159" s="403" t="s">
        <v>810</v>
      </c>
      <c r="C159" s="404">
        <v>0</v>
      </c>
      <c r="D159" s="403" t="s">
        <v>135</v>
      </c>
      <c r="E159" s="404">
        <v>0</v>
      </c>
      <c r="F159" s="404">
        <v>0</v>
      </c>
      <c r="G159" s="404">
        <v>0</v>
      </c>
      <c r="H159" s="403" t="s">
        <v>135</v>
      </c>
    </row>
    <row r="160" spans="1:8" x14ac:dyDescent="0.25">
      <c r="A160" s="403" t="s">
        <v>811</v>
      </c>
      <c r="B160" s="403" t="s">
        <v>452</v>
      </c>
      <c r="C160" s="404">
        <v>7951</v>
      </c>
      <c r="D160" s="403" t="s">
        <v>135</v>
      </c>
      <c r="E160" s="404">
        <v>0</v>
      </c>
      <c r="F160" s="404">
        <v>0</v>
      </c>
      <c r="G160" s="404">
        <v>7951</v>
      </c>
      <c r="H160" s="403" t="s">
        <v>135</v>
      </c>
    </row>
    <row r="161" spans="1:8" x14ac:dyDescent="0.25">
      <c r="A161" s="405" t="s">
        <v>812</v>
      </c>
      <c r="B161" s="405" t="s">
        <v>813</v>
      </c>
      <c r="C161" s="406">
        <v>0</v>
      </c>
      <c r="D161" s="405" t="s">
        <v>135</v>
      </c>
      <c r="E161" s="406">
        <v>0</v>
      </c>
      <c r="F161" s="406">
        <v>0</v>
      </c>
      <c r="G161" s="406">
        <v>0</v>
      </c>
      <c r="H161" s="405" t="s">
        <v>135</v>
      </c>
    </row>
    <row r="162" spans="1:8" x14ac:dyDescent="0.25">
      <c r="A162" s="403" t="s">
        <v>814</v>
      </c>
      <c r="B162" s="403" t="s">
        <v>815</v>
      </c>
      <c r="C162" s="404">
        <v>0</v>
      </c>
      <c r="D162" s="403" t="s">
        <v>135</v>
      </c>
      <c r="E162" s="404">
        <v>0</v>
      </c>
      <c r="F162" s="404">
        <v>0</v>
      </c>
      <c r="G162" s="404">
        <v>0</v>
      </c>
      <c r="H162" s="403" t="s">
        <v>135</v>
      </c>
    </row>
    <row r="163" spans="1:8" x14ac:dyDescent="0.25">
      <c r="A163" s="403" t="s">
        <v>816</v>
      </c>
      <c r="B163" s="403" t="s">
        <v>817</v>
      </c>
      <c r="C163" s="404">
        <v>0</v>
      </c>
      <c r="D163" s="403" t="s">
        <v>135</v>
      </c>
      <c r="E163" s="404">
        <v>0</v>
      </c>
      <c r="F163" s="404">
        <v>0</v>
      </c>
      <c r="G163" s="404">
        <v>0</v>
      </c>
      <c r="H163" s="403" t="s">
        <v>135</v>
      </c>
    </row>
    <row r="164" spans="1:8" x14ac:dyDescent="0.25">
      <c r="A164" s="405" t="s">
        <v>818</v>
      </c>
      <c r="B164" s="405" t="s">
        <v>451</v>
      </c>
      <c r="C164" s="406">
        <v>3494</v>
      </c>
      <c r="D164" s="405" t="s">
        <v>135</v>
      </c>
      <c r="E164" s="406">
        <v>0</v>
      </c>
      <c r="F164" s="406">
        <v>0</v>
      </c>
      <c r="G164" s="406">
        <v>3494</v>
      </c>
      <c r="H164" s="405" t="s">
        <v>135</v>
      </c>
    </row>
    <row r="165" spans="1:8" x14ac:dyDescent="0.25">
      <c r="A165" s="403" t="s">
        <v>819</v>
      </c>
      <c r="B165" s="403" t="s">
        <v>820</v>
      </c>
      <c r="C165" s="403" t="s">
        <v>135</v>
      </c>
      <c r="D165" s="404">
        <v>2569868.98</v>
      </c>
      <c r="E165" s="404">
        <v>0</v>
      </c>
      <c r="F165" s="404">
        <v>75441.27</v>
      </c>
      <c r="G165" s="403" t="s">
        <v>135</v>
      </c>
      <c r="H165" s="404">
        <v>2645310.25</v>
      </c>
    </row>
    <row r="166" spans="1:8" x14ac:dyDescent="0.25">
      <c r="A166" s="405" t="s">
        <v>821</v>
      </c>
      <c r="B166" s="405" t="s">
        <v>822</v>
      </c>
      <c r="C166" s="405" t="s">
        <v>135</v>
      </c>
      <c r="D166" s="406">
        <v>2567172.5299999998</v>
      </c>
      <c r="E166" s="406">
        <v>0</v>
      </c>
      <c r="F166" s="406">
        <v>75331.7</v>
      </c>
      <c r="G166" s="405" t="s">
        <v>135</v>
      </c>
      <c r="H166" s="406">
        <v>2642504.23</v>
      </c>
    </row>
    <row r="167" spans="1:8" x14ac:dyDescent="0.25">
      <c r="A167" s="403" t="s">
        <v>823</v>
      </c>
      <c r="B167" s="403" t="s">
        <v>276</v>
      </c>
      <c r="C167" s="403" t="s">
        <v>135</v>
      </c>
      <c r="D167" s="404">
        <v>585951.11</v>
      </c>
      <c r="E167" s="404">
        <v>0</v>
      </c>
      <c r="F167" s="404">
        <v>17687.57</v>
      </c>
      <c r="G167" s="403" t="s">
        <v>135</v>
      </c>
      <c r="H167" s="404">
        <v>603638.68000000005</v>
      </c>
    </row>
    <row r="168" spans="1:8" x14ac:dyDescent="0.25">
      <c r="A168" s="403" t="s">
        <v>824</v>
      </c>
      <c r="B168" s="403" t="s">
        <v>769</v>
      </c>
      <c r="C168" s="403" t="s">
        <v>135</v>
      </c>
      <c r="D168" s="404">
        <v>149519.82999999999</v>
      </c>
      <c r="E168" s="404">
        <v>0</v>
      </c>
      <c r="F168" s="404">
        <v>2171.4499999999998</v>
      </c>
      <c r="G168" s="403" t="s">
        <v>135</v>
      </c>
      <c r="H168" s="404">
        <v>151691.28</v>
      </c>
    </row>
    <row r="169" spans="1:8" x14ac:dyDescent="0.25">
      <c r="A169" s="403" t="s">
        <v>825</v>
      </c>
      <c r="B169" s="403" t="s">
        <v>771</v>
      </c>
      <c r="C169" s="403" t="s">
        <v>135</v>
      </c>
      <c r="D169" s="404">
        <v>10517.23</v>
      </c>
      <c r="E169" s="404">
        <v>0</v>
      </c>
      <c r="F169" s="404">
        <v>160.82</v>
      </c>
      <c r="G169" s="403" t="s">
        <v>135</v>
      </c>
      <c r="H169" s="404">
        <v>10678.05</v>
      </c>
    </row>
    <row r="170" spans="1:8" x14ac:dyDescent="0.25">
      <c r="A170" s="403" t="s">
        <v>826</v>
      </c>
      <c r="B170" s="403" t="s">
        <v>827</v>
      </c>
      <c r="C170" s="403" t="s">
        <v>135</v>
      </c>
      <c r="D170" s="404">
        <v>425914.05</v>
      </c>
      <c r="E170" s="404">
        <v>0</v>
      </c>
      <c r="F170" s="404">
        <v>15355.3</v>
      </c>
      <c r="G170" s="403" t="s">
        <v>135</v>
      </c>
      <c r="H170" s="404">
        <v>441269.35</v>
      </c>
    </row>
    <row r="171" spans="1:8" x14ac:dyDescent="0.25">
      <c r="A171" s="403" t="s">
        <v>828</v>
      </c>
      <c r="B171" s="403" t="s">
        <v>277</v>
      </c>
      <c r="C171" s="403" t="s">
        <v>135</v>
      </c>
      <c r="D171" s="404">
        <v>343286.58</v>
      </c>
      <c r="E171" s="404">
        <v>0</v>
      </c>
      <c r="F171" s="404">
        <v>22486.400000000001</v>
      </c>
      <c r="G171" s="403" t="s">
        <v>135</v>
      </c>
      <c r="H171" s="404">
        <v>365772.98</v>
      </c>
    </row>
    <row r="172" spans="1:8" x14ac:dyDescent="0.25">
      <c r="A172" s="403" t="s">
        <v>829</v>
      </c>
      <c r="B172" s="403" t="s">
        <v>830</v>
      </c>
      <c r="C172" s="403" t="s">
        <v>135</v>
      </c>
      <c r="D172" s="404">
        <v>332034.06</v>
      </c>
      <c r="E172" s="404">
        <v>0</v>
      </c>
      <c r="F172" s="404">
        <v>21653.43</v>
      </c>
      <c r="G172" s="403" t="s">
        <v>135</v>
      </c>
      <c r="H172" s="404">
        <v>353687.49</v>
      </c>
    </row>
    <row r="173" spans="1:8" x14ac:dyDescent="0.25">
      <c r="A173" s="403" t="s">
        <v>831</v>
      </c>
      <c r="B173" s="403" t="s">
        <v>778</v>
      </c>
      <c r="C173" s="403" t="s">
        <v>135</v>
      </c>
      <c r="D173" s="404">
        <v>0</v>
      </c>
      <c r="E173" s="404">
        <v>0</v>
      </c>
      <c r="F173" s="404">
        <v>0</v>
      </c>
      <c r="G173" s="403" t="s">
        <v>135</v>
      </c>
      <c r="H173" s="404">
        <v>0</v>
      </c>
    </row>
    <row r="174" spans="1:8" x14ac:dyDescent="0.25">
      <c r="A174" s="403" t="s">
        <v>832</v>
      </c>
      <c r="B174" s="403" t="s">
        <v>780</v>
      </c>
      <c r="C174" s="403" t="s">
        <v>135</v>
      </c>
      <c r="D174" s="404">
        <v>11252.52</v>
      </c>
      <c r="E174" s="404">
        <v>0</v>
      </c>
      <c r="F174" s="404">
        <v>832.97</v>
      </c>
      <c r="G174" s="403" t="s">
        <v>135</v>
      </c>
      <c r="H174" s="404">
        <v>12085.49</v>
      </c>
    </row>
    <row r="175" spans="1:8" x14ac:dyDescent="0.25">
      <c r="A175" s="403" t="s">
        <v>833</v>
      </c>
      <c r="B175" s="403" t="s">
        <v>784</v>
      </c>
      <c r="C175" s="403" t="s">
        <v>135</v>
      </c>
      <c r="D175" s="404">
        <v>0</v>
      </c>
      <c r="E175" s="404">
        <v>0</v>
      </c>
      <c r="F175" s="404">
        <v>0</v>
      </c>
      <c r="G175" s="403" t="s">
        <v>135</v>
      </c>
      <c r="H175" s="404">
        <v>0</v>
      </c>
    </row>
    <row r="176" spans="1:8" x14ac:dyDescent="0.25">
      <c r="A176" s="403" t="s">
        <v>834</v>
      </c>
      <c r="B176" s="403" t="s">
        <v>786</v>
      </c>
      <c r="C176" s="403" t="s">
        <v>135</v>
      </c>
      <c r="D176" s="404">
        <v>1467934.7</v>
      </c>
      <c r="E176" s="404">
        <v>0</v>
      </c>
      <c r="F176" s="404">
        <v>27790.97</v>
      </c>
      <c r="G176" s="403" t="s">
        <v>135</v>
      </c>
      <c r="H176" s="404">
        <v>1495725.67</v>
      </c>
    </row>
    <row r="177" spans="1:8" x14ac:dyDescent="0.25">
      <c r="A177" s="403" t="s">
        <v>835</v>
      </c>
      <c r="B177" s="403" t="s">
        <v>788</v>
      </c>
      <c r="C177" s="403" t="s">
        <v>135</v>
      </c>
      <c r="D177" s="404">
        <v>1252230.6200000001</v>
      </c>
      <c r="E177" s="404">
        <v>0</v>
      </c>
      <c r="F177" s="404">
        <v>20416.669999999998</v>
      </c>
      <c r="G177" s="403" t="s">
        <v>135</v>
      </c>
      <c r="H177" s="404">
        <v>1272647.29</v>
      </c>
    </row>
    <row r="178" spans="1:8" x14ac:dyDescent="0.25">
      <c r="A178" s="403" t="s">
        <v>836</v>
      </c>
      <c r="B178" s="403" t="s">
        <v>837</v>
      </c>
      <c r="C178" s="403" t="s">
        <v>135</v>
      </c>
      <c r="D178" s="404">
        <v>215704.08</v>
      </c>
      <c r="E178" s="404">
        <v>0</v>
      </c>
      <c r="F178" s="404">
        <v>7374.3</v>
      </c>
      <c r="G178" s="403" t="s">
        <v>135</v>
      </c>
      <c r="H178" s="404">
        <v>223078.38</v>
      </c>
    </row>
    <row r="179" spans="1:8" x14ac:dyDescent="0.25">
      <c r="A179" s="403" t="s">
        <v>838</v>
      </c>
      <c r="B179" s="403" t="s">
        <v>280</v>
      </c>
      <c r="C179" s="403" t="s">
        <v>135</v>
      </c>
      <c r="D179" s="404">
        <v>0</v>
      </c>
      <c r="E179" s="404">
        <v>0</v>
      </c>
      <c r="F179" s="404">
        <v>0</v>
      </c>
      <c r="G179" s="403" t="s">
        <v>135</v>
      </c>
      <c r="H179" s="404">
        <v>0</v>
      </c>
    </row>
    <row r="180" spans="1:8" x14ac:dyDescent="0.25">
      <c r="A180" s="403" t="s">
        <v>839</v>
      </c>
      <c r="B180" s="403" t="s">
        <v>840</v>
      </c>
      <c r="C180" s="403" t="s">
        <v>135</v>
      </c>
      <c r="D180" s="404">
        <v>170000.14</v>
      </c>
      <c r="E180" s="404">
        <v>0</v>
      </c>
      <c r="F180" s="404">
        <v>7366.76</v>
      </c>
      <c r="G180" s="403" t="s">
        <v>135</v>
      </c>
      <c r="H180" s="404">
        <v>177366.9</v>
      </c>
    </row>
    <row r="181" spans="1:8" x14ac:dyDescent="0.25">
      <c r="A181" s="403" t="s">
        <v>841</v>
      </c>
      <c r="B181" s="403" t="s">
        <v>842</v>
      </c>
      <c r="C181" s="403" t="s">
        <v>135</v>
      </c>
      <c r="D181" s="404">
        <v>162886.24</v>
      </c>
      <c r="E181" s="404">
        <v>0</v>
      </c>
      <c r="F181" s="404">
        <v>7138.89</v>
      </c>
      <c r="G181" s="403" t="s">
        <v>135</v>
      </c>
      <c r="H181" s="404">
        <v>170025.13</v>
      </c>
    </row>
    <row r="182" spans="1:8" x14ac:dyDescent="0.25">
      <c r="A182" s="403" t="s">
        <v>843</v>
      </c>
      <c r="B182" s="403" t="s">
        <v>796</v>
      </c>
      <c r="C182" s="403" t="s">
        <v>135</v>
      </c>
      <c r="D182" s="404">
        <v>6570.37</v>
      </c>
      <c r="E182" s="404">
        <v>0</v>
      </c>
      <c r="F182" s="404">
        <v>216.44</v>
      </c>
      <c r="G182" s="403" t="s">
        <v>135</v>
      </c>
      <c r="H182" s="404">
        <v>6786.81</v>
      </c>
    </row>
    <row r="183" spans="1:8" x14ac:dyDescent="0.25">
      <c r="A183" s="403" t="s">
        <v>844</v>
      </c>
      <c r="B183" s="403" t="s">
        <v>845</v>
      </c>
      <c r="C183" s="403" t="s">
        <v>135</v>
      </c>
      <c r="D183" s="404">
        <v>543.53</v>
      </c>
      <c r="E183" s="404">
        <v>0</v>
      </c>
      <c r="F183" s="404">
        <v>11.43</v>
      </c>
      <c r="G183" s="403" t="s">
        <v>135</v>
      </c>
      <c r="H183" s="404">
        <v>554.96</v>
      </c>
    </row>
    <row r="184" spans="1:8" x14ac:dyDescent="0.25">
      <c r="A184" s="405" t="s">
        <v>846</v>
      </c>
      <c r="B184" s="405" t="s">
        <v>847</v>
      </c>
      <c r="C184" s="405" t="s">
        <v>135</v>
      </c>
      <c r="D184" s="406">
        <v>2696.45</v>
      </c>
      <c r="E184" s="406">
        <v>0</v>
      </c>
      <c r="F184" s="406">
        <v>109.57</v>
      </c>
      <c r="G184" s="405" t="s">
        <v>135</v>
      </c>
      <c r="H184" s="406">
        <v>2806.02</v>
      </c>
    </row>
    <row r="185" spans="1:8" x14ac:dyDescent="0.25">
      <c r="A185" s="403" t="s">
        <v>848</v>
      </c>
      <c r="B185" s="403" t="s">
        <v>849</v>
      </c>
      <c r="C185" s="403" t="s">
        <v>135</v>
      </c>
      <c r="D185" s="404">
        <v>438.78</v>
      </c>
      <c r="E185" s="404">
        <v>0</v>
      </c>
      <c r="F185" s="404">
        <v>14.17</v>
      </c>
      <c r="G185" s="403" t="s">
        <v>135</v>
      </c>
      <c r="H185" s="404">
        <v>452.95</v>
      </c>
    </row>
    <row r="186" spans="1:8" x14ac:dyDescent="0.25">
      <c r="A186" s="403" t="s">
        <v>850</v>
      </c>
      <c r="B186" s="403" t="s">
        <v>851</v>
      </c>
      <c r="C186" s="403" t="s">
        <v>135</v>
      </c>
      <c r="D186" s="404">
        <v>1232.52</v>
      </c>
      <c r="E186" s="404">
        <v>0</v>
      </c>
      <c r="F186" s="404">
        <v>66.260000000000005</v>
      </c>
      <c r="G186" s="403" t="s">
        <v>135</v>
      </c>
      <c r="H186" s="404">
        <v>1298.78</v>
      </c>
    </row>
    <row r="187" spans="1:8" x14ac:dyDescent="0.25">
      <c r="A187" s="403" t="s">
        <v>852</v>
      </c>
      <c r="B187" s="403" t="s">
        <v>853</v>
      </c>
      <c r="C187" s="403" t="s">
        <v>135</v>
      </c>
      <c r="D187" s="404">
        <v>0</v>
      </c>
      <c r="E187" s="404">
        <v>0</v>
      </c>
      <c r="F187" s="404">
        <v>0</v>
      </c>
      <c r="G187" s="403" t="s">
        <v>135</v>
      </c>
      <c r="H187" s="404">
        <v>0</v>
      </c>
    </row>
    <row r="188" spans="1:8" x14ac:dyDescent="0.25">
      <c r="A188" s="403" t="s">
        <v>854</v>
      </c>
      <c r="B188" s="403" t="s">
        <v>855</v>
      </c>
      <c r="C188" s="403" t="s">
        <v>135</v>
      </c>
      <c r="D188" s="404">
        <v>1025.1500000000001</v>
      </c>
      <c r="E188" s="404">
        <v>0</v>
      </c>
      <c r="F188" s="404">
        <v>29.14</v>
      </c>
      <c r="G188" s="403" t="s">
        <v>135</v>
      </c>
      <c r="H188" s="404">
        <v>1054.29</v>
      </c>
    </row>
    <row r="189" spans="1:8" x14ac:dyDescent="0.25">
      <c r="A189" s="403" t="s">
        <v>856</v>
      </c>
      <c r="B189" s="403" t="s">
        <v>41</v>
      </c>
      <c r="C189" s="404">
        <v>0</v>
      </c>
      <c r="D189" s="403" t="s">
        <v>135</v>
      </c>
      <c r="E189" s="404">
        <v>0</v>
      </c>
      <c r="F189" s="404">
        <v>0</v>
      </c>
      <c r="G189" s="404">
        <v>0</v>
      </c>
      <c r="H189" s="403" t="s">
        <v>135</v>
      </c>
    </row>
    <row r="190" spans="1:8" x14ac:dyDescent="0.25">
      <c r="A190" s="403" t="s">
        <v>857</v>
      </c>
      <c r="B190" s="403" t="s">
        <v>858</v>
      </c>
      <c r="C190" s="404">
        <v>0</v>
      </c>
      <c r="D190" s="403" t="s">
        <v>135</v>
      </c>
      <c r="E190" s="404">
        <v>0</v>
      </c>
      <c r="F190" s="404">
        <v>0</v>
      </c>
      <c r="G190" s="404">
        <v>0</v>
      </c>
      <c r="H190" s="403" t="s">
        <v>135</v>
      </c>
    </row>
    <row r="191" spans="1:8" x14ac:dyDescent="0.25">
      <c r="A191" s="403" t="s">
        <v>859</v>
      </c>
      <c r="B191" s="403" t="s">
        <v>860</v>
      </c>
      <c r="C191" s="404">
        <v>0</v>
      </c>
      <c r="D191" s="403" t="s">
        <v>135</v>
      </c>
      <c r="E191" s="404">
        <v>0</v>
      </c>
      <c r="F191" s="404">
        <v>0</v>
      </c>
      <c r="G191" s="404">
        <v>0</v>
      </c>
      <c r="H191" s="403" t="s">
        <v>135</v>
      </c>
    </row>
    <row r="192" spans="1:8" x14ac:dyDescent="0.25">
      <c r="A192" s="403" t="s">
        <v>861</v>
      </c>
      <c r="B192" s="403" t="s">
        <v>70</v>
      </c>
      <c r="C192" s="403" t="s">
        <v>135</v>
      </c>
      <c r="D192" s="404">
        <v>688544.39</v>
      </c>
      <c r="E192" s="404">
        <v>2115942.87</v>
      </c>
      <c r="F192" s="404">
        <v>1861683.38</v>
      </c>
      <c r="G192" s="403" t="s">
        <v>135</v>
      </c>
      <c r="H192" s="404">
        <v>434284.9</v>
      </c>
    </row>
    <row r="193" spans="1:8" x14ac:dyDescent="0.25">
      <c r="A193" s="403" t="s">
        <v>862</v>
      </c>
      <c r="B193" s="403" t="s">
        <v>9</v>
      </c>
      <c r="C193" s="403" t="s">
        <v>135</v>
      </c>
      <c r="D193" s="404">
        <v>688544.39</v>
      </c>
      <c r="E193" s="404">
        <v>2115942.87</v>
      </c>
      <c r="F193" s="404">
        <v>1861683.38</v>
      </c>
      <c r="G193" s="403" t="s">
        <v>135</v>
      </c>
      <c r="H193" s="404">
        <v>434284.9</v>
      </c>
    </row>
    <row r="194" spans="1:8" x14ac:dyDescent="0.25">
      <c r="A194" s="403" t="s">
        <v>863</v>
      </c>
      <c r="B194" s="403" t="s">
        <v>11</v>
      </c>
      <c r="C194" s="403" t="s">
        <v>135</v>
      </c>
      <c r="D194" s="404">
        <v>457538.46</v>
      </c>
      <c r="E194" s="404">
        <v>2115942.87</v>
      </c>
      <c r="F194" s="404">
        <v>1861683.38</v>
      </c>
      <c r="G194" s="403" t="s">
        <v>135</v>
      </c>
      <c r="H194" s="404">
        <v>203278.97</v>
      </c>
    </row>
    <row r="195" spans="1:8" x14ac:dyDescent="0.25">
      <c r="A195" s="405" t="s">
        <v>864</v>
      </c>
      <c r="B195" s="405" t="s">
        <v>865</v>
      </c>
      <c r="C195" s="405" t="s">
        <v>135</v>
      </c>
      <c r="D195" s="406">
        <v>0</v>
      </c>
      <c r="E195" s="406">
        <v>213463.13</v>
      </c>
      <c r="F195" s="406">
        <v>213463.13</v>
      </c>
      <c r="G195" s="405" t="s">
        <v>135</v>
      </c>
      <c r="H195" s="406">
        <v>0</v>
      </c>
    </row>
    <row r="196" spans="1:8" x14ac:dyDescent="0.25">
      <c r="A196" s="403" t="s">
        <v>866</v>
      </c>
      <c r="B196" s="403" t="s">
        <v>867</v>
      </c>
      <c r="C196" s="403" t="s">
        <v>135</v>
      </c>
      <c r="D196" s="404">
        <v>0</v>
      </c>
      <c r="E196" s="404">
        <v>137713.13</v>
      </c>
      <c r="F196" s="404">
        <v>137713.13</v>
      </c>
      <c r="G196" s="403" t="s">
        <v>135</v>
      </c>
      <c r="H196" s="404">
        <v>0</v>
      </c>
    </row>
    <row r="197" spans="1:8" x14ac:dyDescent="0.25">
      <c r="A197" s="403" t="s">
        <v>868</v>
      </c>
      <c r="B197" s="403" t="s">
        <v>869</v>
      </c>
      <c r="C197" s="403" t="s">
        <v>135</v>
      </c>
      <c r="D197" s="404">
        <v>0</v>
      </c>
      <c r="E197" s="404">
        <v>137713.13</v>
      </c>
      <c r="F197" s="404">
        <v>137713.13</v>
      </c>
      <c r="G197" s="403" t="s">
        <v>135</v>
      </c>
      <c r="H197" s="404">
        <v>0</v>
      </c>
    </row>
    <row r="198" spans="1:8" x14ac:dyDescent="0.25">
      <c r="A198" s="403" t="s">
        <v>870</v>
      </c>
      <c r="B198" s="403" t="s">
        <v>871</v>
      </c>
      <c r="C198" s="403" t="s">
        <v>135</v>
      </c>
      <c r="D198" s="404">
        <v>0</v>
      </c>
      <c r="E198" s="404">
        <v>75750</v>
      </c>
      <c r="F198" s="404">
        <v>75750</v>
      </c>
      <c r="G198" s="403" t="s">
        <v>135</v>
      </c>
      <c r="H198" s="404">
        <v>0</v>
      </c>
    </row>
    <row r="199" spans="1:8" x14ac:dyDescent="0.25">
      <c r="A199" s="403" t="s">
        <v>872</v>
      </c>
      <c r="B199" s="403" t="s">
        <v>873</v>
      </c>
      <c r="C199" s="403" t="s">
        <v>135</v>
      </c>
      <c r="D199" s="404">
        <v>0</v>
      </c>
      <c r="E199" s="404">
        <v>75750</v>
      </c>
      <c r="F199" s="404">
        <v>75750</v>
      </c>
      <c r="G199" s="403" t="s">
        <v>135</v>
      </c>
      <c r="H199" s="404">
        <v>0</v>
      </c>
    </row>
    <row r="200" spans="1:8" x14ac:dyDescent="0.25">
      <c r="A200" s="403" t="s">
        <v>874</v>
      </c>
      <c r="B200" s="403" t="s">
        <v>252</v>
      </c>
      <c r="C200" s="403" t="s">
        <v>135</v>
      </c>
      <c r="D200" s="404">
        <v>0</v>
      </c>
      <c r="E200" s="404">
        <v>0</v>
      </c>
      <c r="F200" s="404">
        <v>0</v>
      </c>
      <c r="G200" s="403" t="s">
        <v>135</v>
      </c>
      <c r="H200" s="404">
        <v>0</v>
      </c>
    </row>
    <row r="201" spans="1:8" x14ac:dyDescent="0.25">
      <c r="A201" s="403" t="s">
        <v>875</v>
      </c>
      <c r="B201" s="403" t="s">
        <v>876</v>
      </c>
      <c r="C201" s="403" t="s">
        <v>135</v>
      </c>
      <c r="D201" s="404">
        <v>0</v>
      </c>
      <c r="E201" s="404">
        <v>0</v>
      </c>
      <c r="F201" s="404">
        <v>0</v>
      </c>
      <c r="G201" s="403" t="s">
        <v>135</v>
      </c>
      <c r="H201" s="404">
        <v>0</v>
      </c>
    </row>
    <row r="202" spans="1:8" x14ac:dyDescent="0.25">
      <c r="A202" s="403" t="s">
        <v>877</v>
      </c>
      <c r="B202" s="403" t="s">
        <v>878</v>
      </c>
      <c r="C202" s="403" t="s">
        <v>135</v>
      </c>
      <c r="D202" s="404">
        <v>0</v>
      </c>
      <c r="E202" s="404">
        <v>0</v>
      </c>
      <c r="F202" s="404">
        <v>0</v>
      </c>
      <c r="G202" s="403" t="s">
        <v>135</v>
      </c>
      <c r="H202" s="404">
        <v>0</v>
      </c>
    </row>
    <row r="203" spans="1:8" x14ac:dyDescent="0.25">
      <c r="A203" s="403" t="s">
        <v>879</v>
      </c>
      <c r="B203" s="403" t="s">
        <v>880</v>
      </c>
      <c r="C203" s="403" t="s">
        <v>135</v>
      </c>
      <c r="D203" s="404">
        <v>0</v>
      </c>
      <c r="E203" s="404">
        <v>0</v>
      </c>
      <c r="F203" s="404">
        <v>0</v>
      </c>
      <c r="G203" s="403" t="s">
        <v>135</v>
      </c>
      <c r="H203" s="404">
        <v>0</v>
      </c>
    </row>
    <row r="204" spans="1:8" x14ac:dyDescent="0.25">
      <c r="A204" s="405" t="s">
        <v>881</v>
      </c>
      <c r="B204" s="405" t="s">
        <v>882</v>
      </c>
      <c r="C204" s="405" t="s">
        <v>135</v>
      </c>
      <c r="D204" s="406">
        <v>386557</v>
      </c>
      <c r="E204" s="406">
        <v>1836660.15</v>
      </c>
      <c r="F204" s="406">
        <v>1587638.39</v>
      </c>
      <c r="G204" s="405" t="s">
        <v>135</v>
      </c>
      <c r="H204" s="406">
        <v>137535.24</v>
      </c>
    </row>
    <row r="205" spans="1:8" x14ac:dyDescent="0.25">
      <c r="A205" s="403" t="s">
        <v>883</v>
      </c>
      <c r="B205" s="403" t="s">
        <v>884</v>
      </c>
      <c r="C205" s="403" t="s">
        <v>135</v>
      </c>
      <c r="D205" s="404">
        <v>386557</v>
      </c>
      <c r="E205" s="404">
        <v>1836660.15</v>
      </c>
      <c r="F205" s="404">
        <v>1587638.39</v>
      </c>
      <c r="G205" s="403" t="s">
        <v>135</v>
      </c>
      <c r="H205" s="404">
        <v>137535.24</v>
      </c>
    </row>
    <row r="206" spans="1:8" x14ac:dyDescent="0.25">
      <c r="A206" s="403" t="s">
        <v>885</v>
      </c>
      <c r="B206" s="403" t="s">
        <v>886</v>
      </c>
      <c r="C206" s="403" t="s">
        <v>135</v>
      </c>
      <c r="D206" s="404">
        <v>0</v>
      </c>
      <c r="E206" s="404">
        <v>0</v>
      </c>
      <c r="F206" s="404">
        <v>0</v>
      </c>
      <c r="G206" s="403" t="s">
        <v>135</v>
      </c>
      <c r="H206" s="404">
        <v>0</v>
      </c>
    </row>
    <row r="207" spans="1:8" x14ac:dyDescent="0.25">
      <c r="A207" s="403" t="s">
        <v>887</v>
      </c>
      <c r="B207" s="403" t="s">
        <v>888</v>
      </c>
      <c r="C207" s="403" t="s">
        <v>135</v>
      </c>
      <c r="D207" s="404">
        <v>0</v>
      </c>
      <c r="E207" s="404">
        <v>0</v>
      </c>
      <c r="F207" s="404">
        <v>0</v>
      </c>
      <c r="G207" s="403" t="s">
        <v>135</v>
      </c>
      <c r="H207" s="404">
        <v>0</v>
      </c>
    </row>
    <row r="208" spans="1:8" x14ac:dyDescent="0.25">
      <c r="A208" s="403" t="s">
        <v>889</v>
      </c>
      <c r="B208" s="403" t="s">
        <v>890</v>
      </c>
      <c r="C208" s="403" t="s">
        <v>135</v>
      </c>
      <c r="D208" s="404">
        <v>0</v>
      </c>
      <c r="E208" s="404">
        <v>0</v>
      </c>
      <c r="F208" s="404">
        <v>0</v>
      </c>
      <c r="G208" s="403" t="s">
        <v>135</v>
      </c>
      <c r="H208" s="404">
        <v>0</v>
      </c>
    </row>
    <row r="209" spans="1:8" x14ac:dyDescent="0.25">
      <c r="A209" s="403" t="s">
        <v>891</v>
      </c>
      <c r="B209" s="403" t="s">
        <v>892</v>
      </c>
      <c r="C209" s="403" t="s">
        <v>135</v>
      </c>
      <c r="D209" s="404">
        <v>0</v>
      </c>
      <c r="E209" s="404">
        <v>0</v>
      </c>
      <c r="F209" s="404">
        <v>0</v>
      </c>
      <c r="G209" s="403" t="s">
        <v>135</v>
      </c>
      <c r="H209" s="404">
        <v>0</v>
      </c>
    </row>
    <row r="210" spans="1:8" x14ac:dyDescent="0.25">
      <c r="A210" s="403" t="s">
        <v>893</v>
      </c>
      <c r="B210" s="403" t="s">
        <v>894</v>
      </c>
      <c r="C210" s="403" t="s">
        <v>135</v>
      </c>
      <c r="D210" s="404">
        <v>0</v>
      </c>
      <c r="E210" s="404">
        <v>2088</v>
      </c>
      <c r="F210" s="404">
        <v>2088</v>
      </c>
      <c r="G210" s="403" t="s">
        <v>135</v>
      </c>
      <c r="H210" s="404">
        <v>0</v>
      </c>
    </row>
    <row r="211" spans="1:8" x14ac:dyDescent="0.25">
      <c r="A211" s="403" t="s">
        <v>895</v>
      </c>
      <c r="B211" s="403" t="s">
        <v>896</v>
      </c>
      <c r="C211" s="403" t="s">
        <v>135</v>
      </c>
      <c r="D211" s="404">
        <v>0</v>
      </c>
      <c r="E211" s="404">
        <v>2276.85</v>
      </c>
      <c r="F211" s="404">
        <v>2276.85</v>
      </c>
      <c r="G211" s="403" t="s">
        <v>135</v>
      </c>
      <c r="H211" s="404">
        <v>0</v>
      </c>
    </row>
    <row r="212" spans="1:8" x14ac:dyDescent="0.25">
      <c r="A212" s="403" t="s">
        <v>897</v>
      </c>
      <c r="B212" s="403" t="s">
        <v>898</v>
      </c>
      <c r="C212" s="403" t="s">
        <v>135</v>
      </c>
      <c r="D212" s="404">
        <v>0</v>
      </c>
      <c r="E212" s="404">
        <v>0</v>
      </c>
      <c r="F212" s="404">
        <v>0</v>
      </c>
      <c r="G212" s="403" t="s">
        <v>135</v>
      </c>
      <c r="H212" s="404">
        <v>0</v>
      </c>
    </row>
    <row r="213" spans="1:8" x14ac:dyDescent="0.25">
      <c r="A213" s="403" t="s">
        <v>899</v>
      </c>
      <c r="B213" s="403" t="s">
        <v>900</v>
      </c>
      <c r="C213" s="403" t="s">
        <v>135</v>
      </c>
      <c r="D213" s="404">
        <v>0</v>
      </c>
      <c r="E213" s="404">
        <v>0</v>
      </c>
      <c r="F213" s="404">
        <v>0</v>
      </c>
      <c r="G213" s="403" t="s">
        <v>135</v>
      </c>
      <c r="H213" s="404">
        <v>0</v>
      </c>
    </row>
    <row r="214" spans="1:8" x14ac:dyDescent="0.25">
      <c r="A214" s="403" t="s">
        <v>901</v>
      </c>
      <c r="B214" s="403" t="s">
        <v>902</v>
      </c>
      <c r="C214" s="403" t="s">
        <v>135</v>
      </c>
      <c r="D214" s="404">
        <v>0</v>
      </c>
      <c r="E214" s="404">
        <v>0</v>
      </c>
      <c r="F214" s="404">
        <v>0</v>
      </c>
      <c r="G214" s="403" t="s">
        <v>135</v>
      </c>
      <c r="H214" s="404">
        <v>0</v>
      </c>
    </row>
    <row r="215" spans="1:8" x14ac:dyDescent="0.25">
      <c r="A215" s="403" t="s">
        <v>903</v>
      </c>
      <c r="B215" s="403" t="s">
        <v>904</v>
      </c>
      <c r="C215" s="403" t="s">
        <v>135</v>
      </c>
      <c r="D215" s="404">
        <v>0</v>
      </c>
      <c r="E215" s="404">
        <v>0</v>
      </c>
      <c r="F215" s="404">
        <v>0</v>
      </c>
      <c r="G215" s="403" t="s">
        <v>135</v>
      </c>
      <c r="H215" s="404">
        <v>0</v>
      </c>
    </row>
    <row r="216" spans="1:8" x14ac:dyDescent="0.25">
      <c r="A216" s="403" t="s">
        <v>905</v>
      </c>
      <c r="B216" s="403" t="s">
        <v>906</v>
      </c>
      <c r="C216" s="403" t="s">
        <v>135</v>
      </c>
      <c r="D216" s="404">
        <v>0</v>
      </c>
      <c r="E216" s="404">
        <v>0</v>
      </c>
      <c r="F216" s="404">
        <v>0</v>
      </c>
      <c r="G216" s="403" t="s">
        <v>135</v>
      </c>
      <c r="H216" s="404">
        <v>0</v>
      </c>
    </row>
    <row r="217" spans="1:8" x14ac:dyDescent="0.25">
      <c r="A217" s="403" t="s">
        <v>907</v>
      </c>
      <c r="B217" s="403" t="s">
        <v>908</v>
      </c>
      <c r="C217" s="403" t="s">
        <v>135</v>
      </c>
      <c r="D217" s="404">
        <v>0</v>
      </c>
      <c r="E217" s="404">
        <v>0</v>
      </c>
      <c r="F217" s="404">
        <v>0</v>
      </c>
      <c r="G217" s="403" t="s">
        <v>135</v>
      </c>
      <c r="H217" s="404">
        <v>0</v>
      </c>
    </row>
    <row r="218" spans="1:8" x14ac:dyDescent="0.25">
      <c r="A218" s="403" t="s">
        <v>909</v>
      </c>
      <c r="B218" s="403" t="s">
        <v>910</v>
      </c>
      <c r="C218" s="403" t="s">
        <v>135</v>
      </c>
      <c r="D218" s="404">
        <v>0</v>
      </c>
      <c r="E218" s="404">
        <v>0</v>
      </c>
      <c r="F218" s="404">
        <v>0</v>
      </c>
      <c r="G218" s="403" t="s">
        <v>135</v>
      </c>
      <c r="H218" s="404">
        <v>0</v>
      </c>
    </row>
    <row r="219" spans="1:8" x14ac:dyDescent="0.25">
      <c r="A219" s="403" t="s">
        <v>911</v>
      </c>
      <c r="B219" s="403" t="s">
        <v>912</v>
      </c>
      <c r="C219" s="403" t="s">
        <v>135</v>
      </c>
      <c r="D219" s="404">
        <v>0</v>
      </c>
      <c r="E219" s="404">
        <v>0</v>
      </c>
      <c r="F219" s="404">
        <v>0</v>
      </c>
      <c r="G219" s="403" t="s">
        <v>135</v>
      </c>
      <c r="H219" s="404">
        <v>0</v>
      </c>
    </row>
    <row r="220" spans="1:8" x14ac:dyDescent="0.25">
      <c r="A220" s="403" t="s">
        <v>913</v>
      </c>
      <c r="B220" s="403" t="s">
        <v>914</v>
      </c>
      <c r="C220" s="403" t="s">
        <v>135</v>
      </c>
      <c r="D220" s="404">
        <v>0</v>
      </c>
      <c r="E220" s="404">
        <v>1450</v>
      </c>
      <c r="F220" s="404">
        <v>1450</v>
      </c>
      <c r="G220" s="403" t="s">
        <v>135</v>
      </c>
      <c r="H220" s="404">
        <v>0</v>
      </c>
    </row>
    <row r="221" spans="1:8" x14ac:dyDescent="0.25">
      <c r="A221" s="403" t="s">
        <v>915</v>
      </c>
      <c r="B221" s="403" t="s">
        <v>916</v>
      </c>
      <c r="C221" s="403" t="s">
        <v>135</v>
      </c>
      <c r="D221" s="404">
        <v>0</v>
      </c>
      <c r="E221" s="404">
        <v>0</v>
      </c>
      <c r="F221" s="404">
        <v>0</v>
      </c>
      <c r="G221" s="403" t="s">
        <v>135</v>
      </c>
      <c r="H221" s="404">
        <v>0</v>
      </c>
    </row>
    <row r="222" spans="1:8" x14ac:dyDescent="0.25">
      <c r="A222" s="403" t="s">
        <v>917</v>
      </c>
      <c r="B222" s="403" t="s">
        <v>918</v>
      </c>
      <c r="C222" s="403" t="s">
        <v>135</v>
      </c>
      <c r="D222" s="404">
        <v>0</v>
      </c>
      <c r="E222" s="404">
        <v>113397.47</v>
      </c>
      <c r="F222" s="404">
        <v>113397.47</v>
      </c>
      <c r="G222" s="403" t="s">
        <v>135</v>
      </c>
      <c r="H222" s="404">
        <v>0</v>
      </c>
    </row>
    <row r="223" spans="1:8" x14ac:dyDescent="0.25">
      <c r="A223" s="403" t="s">
        <v>919</v>
      </c>
      <c r="B223" s="403" t="s">
        <v>920</v>
      </c>
      <c r="C223" s="403" t="s">
        <v>135</v>
      </c>
      <c r="D223" s="404">
        <v>0</v>
      </c>
      <c r="E223" s="404">
        <v>0</v>
      </c>
      <c r="F223" s="404">
        <v>0</v>
      </c>
      <c r="G223" s="403" t="s">
        <v>135</v>
      </c>
      <c r="H223" s="404">
        <v>0</v>
      </c>
    </row>
    <row r="224" spans="1:8" x14ac:dyDescent="0.25">
      <c r="A224" s="403" t="s">
        <v>921</v>
      </c>
      <c r="B224" s="403" t="s">
        <v>922</v>
      </c>
      <c r="C224" s="403" t="s">
        <v>135</v>
      </c>
      <c r="D224" s="404">
        <v>0</v>
      </c>
      <c r="E224" s="404">
        <v>0</v>
      </c>
      <c r="F224" s="404">
        <v>0</v>
      </c>
      <c r="G224" s="403" t="s">
        <v>135</v>
      </c>
      <c r="H224" s="404">
        <v>0</v>
      </c>
    </row>
    <row r="225" spans="1:8" x14ac:dyDescent="0.25">
      <c r="A225" s="403" t="s">
        <v>923</v>
      </c>
      <c r="B225" s="403" t="s">
        <v>924</v>
      </c>
      <c r="C225" s="403" t="s">
        <v>135</v>
      </c>
      <c r="D225" s="404">
        <v>0</v>
      </c>
      <c r="E225" s="404">
        <v>0</v>
      </c>
      <c r="F225" s="404">
        <v>0</v>
      </c>
      <c r="G225" s="403" t="s">
        <v>135</v>
      </c>
      <c r="H225" s="404">
        <v>0</v>
      </c>
    </row>
    <row r="226" spans="1:8" x14ac:dyDescent="0.25">
      <c r="A226" s="403" t="s">
        <v>925</v>
      </c>
      <c r="B226" s="403" t="s">
        <v>926</v>
      </c>
      <c r="C226" s="403" t="s">
        <v>135</v>
      </c>
      <c r="D226" s="404">
        <v>0</v>
      </c>
      <c r="E226" s="404">
        <v>0</v>
      </c>
      <c r="F226" s="404">
        <v>0</v>
      </c>
      <c r="G226" s="403" t="s">
        <v>135</v>
      </c>
      <c r="H226" s="404">
        <v>0</v>
      </c>
    </row>
    <row r="227" spans="1:8" x14ac:dyDescent="0.25">
      <c r="A227" s="403" t="s">
        <v>927</v>
      </c>
      <c r="B227" s="403" t="s">
        <v>928</v>
      </c>
      <c r="C227" s="403" t="s">
        <v>135</v>
      </c>
      <c r="D227" s="404">
        <v>0</v>
      </c>
      <c r="E227" s="404">
        <v>0</v>
      </c>
      <c r="F227" s="404">
        <v>0</v>
      </c>
      <c r="G227" s="403" t="s">
        <v>135</v>
      </c>
      <c r="H227" s="404">
        <v>0</v>
      </c>
    </row>
    <row r="228" spans="1:8" x14ac:dyDescent="0.25">
      <c r="A228" s="403" t="s">
        <v>929</v>
      </c>
      <c r="B228" s="403" t="s">
        <v>930</v>
      </c>
      <c r="C228" s="403" t="s">
        <v>135</v>
      </c>
      <c r="D228" s="404">
        <v>0</v>
      </c>
      <c r="E228" s="404">
        <v>0</v>
      </c>
      <c r="F228" s="404">
        <v>0</v>
      </c>
      <c r="G228" s="403" t="s">
        <v>135</v>
      </c>
      <c r="H228" s="404">
        <v>0</v>
      </c>
    </row>
    <row r="229" spans="1:8" x14ac:dyDescent="0.25">
      <c r="A229" s="403" t="s">
        <v>931</v>
      </c>
      <c r="B229" s="403" t="s">
        <v>932</v>
      </c>
      <c r="C229" s="403" t="s">
        <v>135</v>
      </c>
      <c r="D229" s="404">
        <v>-5237.12</v>
      </c>
      <c r="E229" s="404">
        <v>64792.78</v>
      </c>
      <c r="F229" s="404">
        <v>70029.899999999994</v>
      </c>
      <c r="G229" s="403" t="s">
        <v>135</v>
      </c>
      <c r="H229" s="407">
        <v>0</v>
      </c>
    </row>
    <row r="230" spans="1:8" x14ac:dyDescent="0.25">
      <c r="A230" s="403" t="s">
        <v>933</v>
      </c>
      <c r="B230" s="403" t="s">
        <v>934</v>
      </c>
      <c r="C230" s="403" t="s">
        <v>135</v>
      </c>
      <c r="D230" s="404">
        <v>0</v>
      </c>
      <c r="E230" s="404">
        <v>0</v>
      </c>
      <c r="F230" s="404">
        <v>0</v>
      </c>
      <c r="G230" s="403" t="s">
        <v>135</v>
      </c>
      <c r="H230" s="404">
        <v>0</v>
      </c>
    </row>
    <row r="231" spans="1:8" x14ac:dyDescent="0.25">
      <c r="A231" s="403" t="s">
        <v>935</v>
      </c>
      <c r="B231" s="403" t="s">
        <v>936</v>
      </c>
      <c r="C231" s="403" t="s">
        <v>135</v>
      </c>
      <c r="D231" s="404">
        <v>0</v>
      </c>
      <c r="E231" s="404">
        <v>0</v>
      </c>
      <c r="F231" s="404">
        <v>0</v>
      </c>
      <c r="G231" s="403" t="s">
        <v>135</v>
      </c>
      <c r="H231" s="404">
        <v>0</v>
      </c>
    </row>
    <row r="232" spans="1:8" x14ac:dyDescent="0.25">
      <c r="A232" s="403" t="s">
        <v>937</v>
      </c>
      <c r="B232" s="403" t="s">
        <v>938</v>
      </c>
      <c r="C232" s="403" t="s">
        <v>135</v>
      </c>
      <c r="D232" s="404">
        <v>0</v>
      </c>
      <c r="E232" s="404">
        <v>0</v>
      </c>
      <c r="F232" s="404">
        <v>0</v>
      </c>
      <c r="G232" s="403" t="s">
        <v>135</v>
      </c>
      <c r="H232" s="404">
        <v>0</v>
      </c>
    </row>
    <row r="233" spans="1:8" x14ac:dyDescent="0.25">
      <c r="A233" s="403" t="s">
        <v>939</v>
      </c>
      <c r="B233" s="403" t="s">
        <v>940</v>
      </c>
      <c r="C233" s="403" t="s">
        <v>135</v>
      </c>
      <c r="D233" s="404">
        <v>0</v>
      </c>
      <c r="E233" s="404">
        <v>0</v>
      </c>
      <c r="F233" s="404">
        <v>0</v>
      </c>
      <c r="G233" s="403" t="s">
        <v>135</v>
      </c>
      <c r="H233" s="404">
        <v>0</v>
      </c>
    </row>
    <row r="234" spans="1:8" x14ac:dyDescent="0.25">
      <c r="A234" s="403" t="s">
        <v>941</v>
      </c>
      <c r="B234" s="403" t="s">
        <v>942</v>
      </c>
      <c r="C234" s="403" t="s">
        <v>135</v>
      </c>
      <c r="D234" s="404">
        <v>0</v>
      </c>
      <c r="E234" s="404">
        <v>0</v>
      </c>
      <c r="F234" s="404">
        <v>0</v>
      </c>
      <c r="G234" s="403" t="s">
        <v>135</v>
      </c>
      <c r="H234" s="404">
        <v>0</v>
      </c>
    </row>
    <row r="235" spans="1:8" x14ac:dyDescent="0.25">
      <c r="A235" s="403" t="s">
        <v>943</v>
      </c>
      <c r="B235" s="403" t="s">
        <v>944</v>
      </c>
      <c r="C235" s="403" t="s">
        <v>135</v>
      </c>
      <c r="D235" s="404">
        <v>0</v>
      </c>
      <c r="E235" s="404">
        <v>0</v>
      </c>
      <c r="F235" s="404">
        <v>0</v>
      </c>
      <c r="G235" s="403" t="s">
        <v>135</v>
      </c>
      <c r="H235" s="404">
        <v>0</v>
      </c>
    </row>
    <row r="236" spans="1:8" x14ac:dyDescent="0.25">
      <c r="A236" s="403" t="s">
        <v>945</v>
      </c>
      <c r="B236" s="403" t="s">
        <v>946</v>
      </c>
      <c r="C236" s="403" t="s">
        <v>135</v>
      </c>
      <c r="D236" s="404">
        <v>0</v>
      </c>
      <c r="E236" s="404">
        <v>0</v>
      </c>
      <c r="F236" s="404">
        <v>0</v>
      </c>
      <c r="G236" s="403" t="s">
        <v>135</v>
      </c>
      <c r="H236" s="404">
        <v>0</v>
      </c>
    </row>
    <row r="237" spans="1:8" x14ac:dyDescent="0.25">
      <c r="A237" s="403" t="s">
        <v>947</v>
      </c>
      <c r="B237" s="403" t="s">
        <v>948</v>
      </c>
      <c r="C237" s="403" t="s">
        <v>135</v>
      </c>
      <c r="D237" s="404">
        <v>0</v>
      </c>
      <c r="E237" s="404">
        <v>0</v>
      </c>
      <c r="F237" s="404">
        <v>0</v>
      </c>
      <c r="G237" s="403" t="s">
        <v>135</v>
      </c>
      <c r="H237" s="404">
        <v>0</v>
      </c>
    </row>
    <row r="238" spans="1:8" x14ac:dyDescent="0.25">
      <c r="A238" s="403" t="s">
        <v>949</v>
      </c>
      <c r="B238" s="403" t="s">
        <v>950</v>
      </c>
      <c r="C238" s="403" t="s">
        <v>135</v>
      </c>
      <c r="D238" s="404">
        <v>0</v>
      </c>
      <c r="E238" s="404">
        <v>0</v>
      </c>
      <c r="F238" s="404">
        <v>0</v>
      </c>
      <c r="G238" s="403" t="s">
        <v>135</v>
      </c>
      <c r="H238" s="404">
        <v>0</v>
      </c>
    </row>
    <row r="239" spans="1:8" x14ac:dyDescent="0.25">
      <c r="A239" s="403" t="s">
        <v>951</v>
      </c>
      <c r="B239" s="403" t="s">
        <v>952</v>
      </c>
      <c r="C239" s="403" t="s">
        <v>135</v>
      </c>
      <c r="D239" s="404">
        <v>0</v>
      </c>
      <c r="E239" s="404">
        <v>7997.99</v>
      </c>
      <c r="F239" s="404">
        <v>7997.99</v>
      </c>
      <c r="G239" s="403" t="s">
        <v>135</v>
      </c>
      <c r="H239" s="404">
        <v>0</v>
      </c>
    </row>
    <row r="240" spans="1:8" x14ac:dyDescent="0.25">
      <c r="A240" s="403" t="s">
        <v>953</v>
      </c>
      <c r="B240" s="403" t="s">
        <v>954</v>
      </c>
      <c r="C240" s="403" t="s">
        <v>135</v>
      </c>
      <c r="D240" s="404">
        <v>0</v>
      </c>
      <c r="E240" s="404">
        <v>0</v>
      </c>
      <c r="F240" s="404">
        <v>0</v>
      </c>
      <c r="G240" s="403" t="s">
        <v>135</v>
      </c>
      <c r="H240" s="404">
        <v>0</v>
      </c>
    </row>
    <row r="241" spans="1:8" x14ac:dyDescent="0.25">
      <c r="A241" s="403" t="s">
        <v>955</v>
      </c>
      <c r="B241" s="403" t="s">
        <v>956</v>
      </c>
      <c r="C241" s="403" t="s">
        <v>135</v>
      </c>
      <c r="D241" s="404">
        <v>0</v>
      </c>
      <c r="E241" s="404">
        <v>0</v>
      </c>
      <c r="F241" s="404">
        <v>0</v>
      </c>
      <c r="G241" s="403" t="s">
        <v>135</v>
      </c>
      <c r="H241" s="404">
        <v>0</v>
      </c>
    </row>
    <row r="242" spans="1:8" x14ac:dyDescent="0.25">
      <c r="A242" s="403" t="s">
        <v>957</v>
      </c>
      <c r="B242" s="403" t="s">
        <v>958</v>
      </c>
      <c r="C242" s="403" t="s">
        <v>135</v>
      </c>
      <c r="D242" s="404">
        <v>0</v>
      </c>
      <c r="E242" s="404">
        <v>0</v>
      </c>
      <c r="F242" s="404">
        <v>0</v>
      </c>
      <c r="G242" s="403" t="s">
        <v>135</v>
      </c>
      <c r="H242" s="404">
        <v>0</v>
      </c>
    </row>
    <row r="243" spans="1:8" x14ac:dyDescent="0.25">
      <c r="A243" s="403" t="s">
        <v>959</v>
      </c>
      <c r="B243" s="403" t="s">
        <v>960</v>
      </c>
      <c r="C243" s="403" t="s">
        <v>135</v>
      </c>
      <c r="D243" s="404">
        <v>0</v>
      </c>
      <c r="E243" s="404">
        <v>0</v>
      </c>
      <c r="F243" s="404">
        <v>0</v>
      </c>
      <c r="G243" s="403" t="s">
        <v>135</v>
      </c>
      <c r="H243" s="404">
        <v>0</v>
      </c>
    </row>
    <row r="244" spans="1:8" x14ac:dyDescent="0.25">
      <c r="A244" s="403" t="s">
        <v>961</v>
      </c>
      <c r="B244" s="403" t="s">
        <v>962</v>
      </c>
      <c r="C244" s="403" t="s">
        <v>135</v>
      </c>
      <c r="D244" s="404">
        <v>0</v>
      </c>
      <c r="E244" s="404">
        <v>0</v>
      </c>
      <c r="F244" s="404">
        <v>0</v>
      </c>
      <c r="G244" s="403" t="s">
        <v>135</v>
      </c>
      <c r="H244" s="404">
        <v>0</v>
      </c>
    </row>
    <row r="245" spans="1:8" x14ac:dyDescent="0.25">
      <c r="A245" s="403" t="s">
        <v>963</v>
      </c>
      <c r="B245" s="403" t="s">
        <v>964</v>
      </c>
      <c r="C245" s="403" t="s">
        <v>135</v>
      </c>
      <c r="D245" s="404">
        <v>0</v>
      </c>
      <c r="E245" s="404">
        <v>0</v>
      </c>
      <c r="F245" s="404">
        <v>0</v>
      </c>
      <c r="G245" s="403" t="s">
        <v>135</v>
      </c>
      <c r="H245" s="404">
        <v>0</v>
      </c>
    </row>
    <row r="246" spans="1:8" x14ac:dyDescent="0.25">
      <c r="A246" s="403" t="s">
        <v>965</v>
      </c>
      <c r="B246" s="403" t="s">
        <v>966</v>
      </c>
      <c r="C246" s="403" t="s">
        <v>135</v>
      </c>
      <c r="D246" s="404">
        <v>0</v>
      </c>
      <c r="E246" s="404">
        <v>0</v>
      </c>
      <c r="F246" s="404">
        <v>0</v>
      </c>
      <c r="G246" s="403" t="s">
        <v>135</v>
      </c>
      <c r="H246" s="404">
        <v>0</v>
      </c>
    </row>
    <row r="247" spans="1:8" x14ac:dyDescent="0.25">
      <c r="A247" s="403" t="s">
        <v>967</v>
      </c>
      <c r="B247" s="403" t="s">
        <v>968</v>
      </c>
      <c r="C247" s="403" t="s">
        <v>135</v>
      </c>
      <c r="D247" s="404">
        <v>0</v>
      </c>
      <c r="E247" s="404">
        <v>0</v>
      </c>
      <c r="F247" s="404">
        <v>0</v>
      </c>
      <c r="G247" s="403" t="s">
        <v>135</v>
      </c>
      <c r="H247" s="404">
        <v>0</v>
      </c>
    </row>
    <row r="248" spans="1:8" x14ac:dyDescent="0.25">
      <c r="A248" s="403" t="s">
        <v>969</v>
      </c>
      <c r="B248" s="403" t="s">
        <v>970</v>
      </c>
      <c r="C248" s="403" t="s">
        <v>135</v>
      </c>
      <c r="D248" s="404">
        <v>0</v>
      </c>
      <c r="E248" s="404">
        <v>0</v>
      </c>
      <c r="F248" s="404">
        <v>0</v>
      </c>
      <c r="G248" s="403" t="s">
        <v>135</v>
      </c>
      <c r="H248" s="404">
        <v>0</v>
      </c>
    </row>
    <row r="249" spans="1:8" x14ac:dyDescent="0.25">
      <c r="A249" s="403" t="s">
        <v>971</v>
      </c>
      <c r="B249" s="403" t="s">
        <v>972</v>
      </c>
      <c r="C249" s="403" t="s">
        <v>135</v>
      </c>
      <c r="D249" s="404">
        <v>0</v>
      </c>
      <c r="E249" s="404">
        <v>0</v>
      </c>
      <c r="F249" s="404">
        <v>0</v>
      </c>
      <c r="G249" s="403" t="s">
        <v>135</v>
      </c>
      <c r="H249" s="404">
        <v>0</v>
      </c>
    </row>
    <row r="250" spans="1:8" x14ac:dyDescent="0.25">
      <c r="A250" s="403" t="s">
        <v>973</v>
      </c>
      <c r="B250" s="403" t="s">
        <v>974</v>
      </c>
      <c r="C250" s="403" t="s">
        <v>135</v>
      </c>
      <c r="D250" s="404">
        <v>0</v>
      </c>
      <c r="E250" s="404">
        <v>0</v>
      </c>
      <c r="F250" s="404">
        <v>0</v>
      </c>
      <c r="G250" s="403" t="s">
        <v>135</v>
      </c>
      <c r="H250" s="404">
        <v>0</v>
      </c>
    </row>
    <row r="251" spans="1:8" x14ac:dyDescent="0.25">
      <c r="A251" s="403" t="s">
        <v>975</v>
      </c>
      <c r="B251" s="403" t="s">
        <v>976</v>
      </c>
      <c r="C251" s="403" t="s">
        <v>135</v>
      </c>
      <c r="D251" s="404">
        <v>0</v>
      </c>
      <c r="E251" s="404">
        <v>0</v>
      </c>
      <c r="F251" s="404">
        <v>0</v>
      </c>
      <c r="G251" s="403" t="s">
        <v>135</v>
      </c>
      <c r="H251" s="404">
        <v>0</v>
      </c>
    </row>
    <row r="252" spans="1:8" x14ac:dyDescent="0.25">
      <c r="A252" s="403" t="s">
        <v>977</v>
      </c>
      <c r="B252" s="403" t="s">
        <v>978</v>
      </c>
      <c r="C252" s="403" t="s">
        <v>135</v>
      </c>
      <c r="D252" s="404">
        <v>170578.12</v>
      </c>
      <c r="E252" s="404">
        <v>89229.4</v>
      </c>
      <c r="F252" s="404">
        <v>56186.52</v>
      </c>
      <c r="G252" s="403" t="s">
        <v>135</v>
      </c>
      <c r="H252" s="404">
        <v>137535.24</v>
      </c>
    </row>
    <row r="253" spans="1:8" x14ac:dyDescent="0.25">
      <c r="A253" s="403" t="s">
        <v>979</v>
      </c>
      <c r="B253" s="403" t="s">
        <v>980</v>
      </c>
      <c r="C253" s="403" t="s">
        <v>135</v>
      </c>
      <c r="D253" s="404">
        <v>0</v>
      </c>
      <c r="E253" s="404">
        <v>0</v>
      </c>
      <c r="F253" s="404">
        <v>0</v>
      </c>
      <c r="G253" s="403" t="s">
        <v>135</v>
      </c>
      <c r="H253" s="404">
        <v>0</v>
      </c>
    </row>
    <row r="254" spans="1:8" x14ac:dyDescent="0.25">
      <c r="A254" s="403" t="s">
        <v>981</v>
      </c>
      <c r="B254" s="403" t="s">
        <v>982</v>
      </c>
      <c r="C254" s="403" t="s">
        <v>135</v>
      </c>
      <c r="D254" s="404">
        <v>0</v>
      </c>
      <c r="E254" s="404">
        <v>0</v>
      </c>
      <c r="F254" s="404">
        <v>0</v>
      </c>
      <c r="G254" s="403" t="s">
        <v>135</v>
      </c>
      <c r="H254" s="404">
        <v>0</v>
      </c>
    </row>
    <row r="255" spans="1:8" x14ac:dyDescent="0.25">
      <c r="A255" s="403" t="s">
        <v>983</v>
      </c>
      <c r="B255" s="403" t="s">
        <v>984</v>
      </c>
      <c r="C255" s="403" t="s">
        <v>135</v>
      </c>
      <c r="D255" s="404">
        <v>0</v>
      </c>
      <c r="E255" s="404">
        <v>0</v>
      </c>
      <c r="F255" s="404">
        <v>0</v>
      </c>
      <c r="G255" s="403" t="s">
        <v>135</v>
      </c>
      <c r="H255" s="404">
        <v>0</v>
      </c>
    </row>
    <row r="256" spans="1:8" x14ac:dyDescent="0.25">
      <c r="A256" s="403" t="s">
        <v>985</v>
      </c>
      <c r="B256" s="403" t="s">
        <v>986</v>
      </c>
      <c r="C256" s="403" t="s">
        <v>135</v>
      </c>
      <c r="D256" s="404">
        <v>0</v>
      </c>
      <c r="E256" s="404">
        <v>30074.6</v>
      </c>
      <c r="F256" s="404">
        <v>30074.6</v>
      </c>
      <c r="G256" s="403" t="s">
        <v>135</v>
      </c>
      <c r="H256" s="404">
        <v>0</v>
      </c>
    </row>
    <row r="257" spans="1:8" x14ac:dyDescent="0.25">
      <c r="A257" s="403" t="s">
        <v>987</v>
      </c>
      <c r="B257" s="403" t="s">
        <v>988</v>
      </c>
      <c r="C257" s="403" t="s">
        <v>135</v>
      </c>
      <c r="D257" s="404">
        <v>0</v>
      </c>
      <c r="E257" s="404">
        <v>0</v>
      </c>
      <c r="F257" s="404">
        <v>0</v>
      </c>
      <c r="G257" s="403" t="s">
        <v>135</v>
      </c>
      <c r="H257" s="404">
        <v>0</v>
      </c>
    </row>
    <row r="258" spans="1:8" x14ac:dyDescent="0.25">
      <c r="A258" s="403" t="s">
        <v>989</v>
      </c>
      <c r="B258" s="403" t="s">
        <v>990</v>
      </c>
      <c r="C258" s="403" t="s">
        <v>135</v>
      </c>
      <c r="D258" s="404">
        <v>0</v>
      </c>
      <c r="E258" s="404">
        <v>0</v>
      </c>
      <c r="F258" s="404">
        <v>0</v>
      </c>
      <c r="G258" s="403" t="s">
        <v>135</v>
      </c>
      <c r="H258" s="404">
        <v>0</v>
      </c>
    </row>
    <row r="259" spans="1:8" x14ac:dyDescent="0.25">
      <c r="A259" s="403" t="s">
        <v>991</v>
      </c>
      <c r="B259" s="403" t="s">
        <v>992</v>
      </c>
      <c r="C259" s="403" t="s">
        <v>135</v>
      </c>
      <c r="D259" s="404">
        <v>0</v>
      </c>
      <c r="E259" s="404">
        <v>0</v>
      </c>
      <c r="F259" s="404">
        <v>0</v>
      </c>
      <c r="G259" s="403" t="s">
        <v>135</v>
      </c>
      <c r="H259" s="404">
        <v>0</v>
      </c>
    </row>
    <row r="260" spans="1:8" x14ac:dyDescent="0.25">
      <c r="A260" s="403" t="s">
        <v>993</v>
      </c>
      <c r="B260" s="403" t="s">
        <v>994</v>
      </c>
      <c r="C260" s="403" t="s">
        <v>135</v>
      </c>
      <c r="D260" s="404">
        <v>0</v>
      </c>
      <c r="E260" s="404">
        <v>0</v>
      </c>
      <c r="F260" s="404">
        <v>0</v>
      </c>
      <c r="G260" s="403" t="s">
        <v>135</v>
      </c>
      <c r="H260" s="404">
        <v>0</v>
      </c>
    </row>
    <row r="261" spans="1:8" x14ac:dyDescent="0.25">
      <c r="A261" s="403" t="s">
        <v>995</v>
      </c>
      <c r="B261" s="403" t="s">
        <v>996</v>
      </c>
      <c r="C261" s="403" t="s">
        <v>135</v>
      </c>
      <c r="D261" s="404">
        <v>0</v>
      </c>
      <c r="E261" s="404">
        <v>0</v>
      </c>
      <c r="F261" s="404">
        <v>0</v>
      </c>
      <c r="G261" s="403" t="s">
        <v>135</v>
      </c>
      <c r="H261" s="404">
        <v>0</v>
      </c>
    </row>
    <row r="262" spans="1:8" x14ac:dyDescent="0.25">
      <c r="A262" s="403" t="s">
        <v>997</v>
      </c>
      <c r="B262" s="403" t="s">
        <v>998</v>
      </c>
      <c r="C262" s="403" t="s">
        <v>135</v>
      </c>
      <c r="D262" s="404">
        <v>0</v>
      </c>
      <c r="E262" s="404">
        <v>0</v>
      </c>
      <c r="F262" s="404">
        <v>0</v>
      </c>
      <c r="G262" s="403" t="s">
        <v>135</v>
      </c>
      <c r="H262" s="404">
        <v>0</v>
      </c>
    </row>
    <row r="263" spans="1:8" x14ac:dyDescent="0.25">
      <c r="A263" s="403" t="s">
        <v>999</v>
      </c>
      <c r="B263" s="403" t="s">
        <v>1000</v>
      </c>
      <c r="C263" s="403" t="s">
        <v>135</v>
      </c>
      <c r="D263" s="404">
        <v>0</v>
      </c>
      <c r="E263" s="404">
        <v>0</v>
      </c>
      <c r="F263" s="404">
        <v>0</v>
      </c>
      <c r="G263" s="403" t="s">
        <v>135</v>
      </c>
      <c r="H263" s="404">
        <v>0</v>
      </c>
    </row>
    <row r="264" spans="1:8" x14ac:dyDescent="0.25">
      <c r="A264" s="403" t="s">
        <v>1001</v>
      </c>
      <c r="B264" s="403" t="s">
        <v>1002</v>
      </c>
      <c r="C264" s="403" t="s">
        <v>135</v>
      </c>
      <c r="D264" s="404">
        <v>0</v>
      </c>
      <c r="E264" s="404">
        <v>841.14</v>
      </c>
      <c r="F264" s="404">
        <v>841.14</v>
      </c>
      <c r="G264" s="403" t="s">
        <v>135</v>
      </c>
      <c r="H264" s="404">
        <v>0</v>
      </c>
    </row>
    <row r="265" spans="1:8" x14ac:dyDescent="0.25">
      <c r="A265" s="403" t="s">
        <v>1003</v>
      </c>
      <c r="B265" s="403" t="s">
        <v>1004</v>
      </c>
      <c r="C265" s="403" t="s">
        <v>135</v>
      </c>
      <c r="D265" s="404">
        <v>0</v>
      </c>
      <c r="E265" s="404">
        <v>2958</v>
      </c>
      <c r="F265" s="404">
        <v>2958</v>
      </c>
      <c r="G265" s="403" t="s">
        <v>135</v>
      </c>
      <c r="H265" s="404">
        <v>0</v>
      </c>
    </row>
    <row r="266" spans="1:8" x14ac:dyDescent="0.25">
      <c r="A266" s="403" t="s">
        <v>1005</v>
      </c>
      <c r="B266" s="403" t="s">
        <v>1006</v>
      </c>
      <c r="C266" s="403" t="s">
        <v>135</v>
      </c>
      <c r="D266" s="404">
        <v>0</v>
      </c>
      <c r="E266" s="404">
        <v>0</v>
      </c>
      <c r="F266" s="404">
        <v>0</v>
      </c>
      <c r="G266" s="403" t="s">
        <v>135</v>
      </c>
      <c r="H266" s="404">
        <v>0</v>
      </c>
    </row>
    <row r="267" spans="1:8" x14ac:dyDescent="0.25">
      <c r="A267" s="403" t="s">
        <v>1007</v>
      </c>
      <c r="B267" s="403" t="s">
        <v>1008</v>
      </c>
      <c r="C267" s="403" t="s">
        <v>135</v>
      </c>
      <c r="D267" s="404">
        <v>0</v>
      </c>
      <c r="E267" s="404">
        <v>0</v>
      </c>
      <c r="F267" s="404">
        <v>0</v>
      </c>
      <c r="G267" s="403" t="s">
        <v>135</v>
      </c>
      <c r="H267" s="404">
        <v>0</v>
      </c>
    </row>
    <row r="268" spans="1:8" x14ac:dyDescent="0.25">
      <c r="A268" s="403" t="s">
        <v>1009</v>
      </c>
      <c r="B268" s="403" t="s">
        <v>1010</v>
      </c>
      <c r="C268" s="403" t="s">
        <v>135</v>
      </c>
      <c r="D268" s="404">
        <v>0</v>
      </c>
      <c r="E268" s="404">
        <v>0</v>
      </c>
      <c r="F268" s="404">
        <v>0</v>
      </c>
      <c r="G268" s="403" t="s">
        <v>135</v>
      </c>
      <c r="H268" s="404">
        <v>0</v>
      </c>
    </row>
    <row r="269" spans="1:8" x14ac:dyDescent="0.25">
      <c r="A269" s="403" t="s">
        <v>1011</v>
      </c>
      <c r="B269" s="403" t="s">
        <v>1012</v>
      </c>
      <c r="C269" s="403" t="s">
        <v>135</v>
      </c>
      <c r="D269" s="404">
        <v>-2084</v>
      </c>
      <c r="E269" s="404">
        <v>1916</v>
      </c>
      <c r="F269" s="404">
        <v>4000</v>
      </c>
      <c r="G269" s="403" t="s">
        <v>135</v>
      </c>
      <c r="H269" s="407">
        <v>0</v>
      </c>
    </row>
    <row r="270" spans="1:8" x14ac:dyDescent="0.25">
      <c r="A270" s="403" t="s">
        <v>1013</v>
      </c>
      <c r="B270" s="403" t="s">
        <v>1014</v>
      </c>
      <c r="C270" s="403" t="s">
        <v>135</v>
      </c>
      <c r="D270" s="404">
        <v>0</v>
      </c>
      <c r="E270" s="404">
        <v>0</v>
      </c>
      <c r="F270" s="404">
        <v>0</v>
      </c>
      <c r="G270" s="403" t="s">
        <v>135</v>
      </c>
      <c r="H270" s="404">
        <v>0</v>
      </c>
    </row>
    <row r="271" spans="1:8" x14ac:dyDescent="0.25">
      <c r="A271" s="403" t="s">
        <v>1015</v>
      </c>
      <c r="B271" s="403" t="s">
        <v>1016</v>
      </c>
      <c r="C271" s="403" t="s">
        <v>135</v>
      </c>
      <c r="D271" s="404">
        <v>0</v>
      </c>
      <c r="E271" s="404">
        <v>0</v>
      </c>
      <c r="F271" s="404">
        <v>0</v>
      </c>
      <c r="G271" s="403" t="s">
        <v>135</v>
      </c>
      <c r="H271" s="404">
        <v>0</v>
      </c>
    </row>
    <row r="272" spans="1:8" x14ac:dyDescent="0.25">
      <c r="A272" s="403" t="s">
        <v>1017</v>
      </c>
      <c r="B272" s="403" t="s">
        <v>1018</v>
      </c>
      <c r="C272" s="403" t="s">
        <v>135</v>
      </c>
      <c r="D272" s="404">
        <v>0</v>
      </c>
      <c r="E272" s="404">
        <v>0</v>
      </c>
      <c r="F272" s="404">
        <v>0</v>
      </c>
      <c r="G272" s="403" t="s">
        <v>135</v>
      </c>
      <c r="H272" s="404">
        <v>0</v>
      </c>
    </row>
    <row r="273" spans="1:8" x14ac:dyDescent="0.25">
      <c r="A273" s="403" t="s">
        <v>1019</v>
      </c>
      <c r="B273" s="403" t="s">
        <v>1020</v>
      </c>
      <c r="C273" s="403" t="s">
        <v>135</v>
      </c>
      <c r="D273" s="404">
        <v>0</v>
      </c>
      <c r="E273" s="404">
        <v>0</v>
      </c>
      <c r="F273" s="404">
        <v>0</v>
      </c>
      <c r="G273" s="403" t="s">
        <v>135</v>
      </c>
      <c r="H273" s="404">
        <v>0</v>
      </c>
    </row>
    <row r="274" spans="1:8" x14ac:dyDescent="0.25">
      <c r="A274" s="403" t="s">
        <v>1021</v>
      </c>
      <c r="B274" s="403" t="s">
        <v>1022</v>
      </c>
      <c r="C274" s="403" t="s">
        <v>135</v>
      </c>
      <c r="D274" s="404">
        <v>0</v>
      </c>
      <c r="E274" s="404">
        <v>0</v>
      </c>
      <c r="F274" s="404">
        <v>0</v>
      </c>
      <c r="G274" s="403" t="s">
        <v>135</v>
      </c>
      <c r="H274" s="404">
        <v>0</v>
      </c>
    </row>
    <row r="275" spans="1:8" x14ac:dyDescent="0.25">
      <c r="A275" s="403" t="s">
        <v>1023</v>
      </c>
      <c r="B275" s="403" t="s">
        <v>1024</v>
      </c>
      <c r="C275" s="403" t="s">
        <v>135</v>
      </c>
      <c r="D275" s="404">
        <v>0</v>
      </c>
      <c r="E275" s="404">
        <v>0</v>
      </c>
      <c r="F275" s="404">
        <v>0</v>
      </c>
      <c r="G275" s="403" t="s">
        <v>135</v>
      </c>
      <c r="H275" s="404">
        <v>0</v>
      </c>
    </row>
    <row r="276" spans="1:8" x14ac:dyDescent="0.25">
      <c r="A276" s="403" t="s">
        <v>1025</v>
      </c>
      <c r="B276" s="403" t="s">
        <v>1026</v>
      </c>
      <c r="C276" s="403" t="s">
        <v>135</v>
      </c>
      <c r="D276" s="404">
        <v>0</v>
      </c>
      <c r="E276" s="404">
        <v>0</v>
      </c>
      <c r="F276" s="404">
        <v>0</v>
      </c>
      <c r="G276" s="403" t="s">
        <v>135</v>
      </c>
      <c r="H276" s="404">
        <v>0</v>
      </c>
    </row>
    <row r="277" spans="1:8" x14ac:dyDescent="0.25">
      <c r="A277" s="403" t="s">
        <v>1027</v>
      </c>
      <c r="B277" s="403" t="s">
        <v>1028</v>
      </c>
      <c r="C277" s="403" t="s">
        <v>135</v>
      </c>
      <c r="D277" s="404">
        <v>0</v>
      </c>
      <c r="E277" s="404">
        <v>0</v>
      </c>
      <c r="F277" s="404">
        <v>0</v>
      </c>
      <c r="G277" s="403" t="s">
        <v>135</v>
      </c>
      <c r="H277" s="404">
        <v>0</v>
      </c>
    </row>
    <row r="278" spans="1:8" x14ac:dyDescent="0.25">
      <c r="A278" s="403" t="s">
        <v>1029</v>
      </c>
      <c r="B278" s="403" t="s">
        <v>1030</v>
      </c>
      <c r="C278" s="403" t="s">
        <v>135</v>
      </c>
      <c r="D278" s="404">
        <v>0</v>
      </c>
      <c r="E278" s="404">
        <v>0</v>
      </c>
      <c r="F278" s="404">
        <v>0</v>
      </c>
      <c r="G278" s="403" t="s">
        <v>135</v>
      </c>
      <c r="H278" s="404">
        <v>0</v>
      </c>
    </row>
    <row r="279" spans="1:8" x14ac:dyDescent="0.25">
      <c r="A279" s="403" t="s">
        <v>1031</v>
      </c>
      <c r="B279" s="403" t="s">
        <v>1032</v>
      </c>
      <c r="C279" s="403" t="s">
        <v>135</v>
      </c>
      <c r="D279" s="404">
        <v>0</v>
      </c>
      <c r="E279" s="404">
        <v>0</v>
      </c>
      <c r="F279" s="404">
        <v>0</v>
      </c>
      <c r="G279" s="403" t="s">
        <v>135</v>
      </c>
      <c r="H279" s="404">
        <v>0</v>
      </c>
    </row>
    <row r="280" spans="1:8" x14ac:dyDescent="0.25">
      <c r="A280" s="403" t="s">
        <v>1033</v>
      </c>
      <c r="B280" s="403" t="s">
        <v>1034</v>
      </c>
      <c r="C280" s="403" t="s">
        <v>135</v>
      </c>
      <c r="D280" s="404">
        <v>0</v>
      </c>
      <c r="E280" s="404">
        <v>0</v>
      </c>
      <c r="F280" s="404">
        <v>0</v>
      </c>
      <c r="G280" s="403" t="s">
        <v>135</v>
      </c>
      <c r="H280" s="404">
        <v>0</v>
      </c>
    </row>
    <row r="281" spans="1:8" x14ac:dyDescent="0.25">
      <c r="A281" s="403" t="s">
        <v>1035</v>
      </c>
      <c r="B281" s="403" t="s">
        <v>1036</v>
      </c>
      <c r="C281" s="403" t="s">
        <v>135</v>
      </c>
      <c r="D281" s="404">
        <v>0</v>
      </c>
      <c r="E281" s="404">
        <v>0</v>
      </c>
      <c r="F281" s="404">
        <v>0</v>
      </c>
      <c r="G281" s="403" t="s">
        <v>135</v>
      </c>
      <c r="H281" s="404">
        <v>0</v>
      </c>
    </row>
    <row r="282" spans="1:8" x14ac:dyDescent="0.25">
      <c r="A282" s="403" t="s">
        <v>1037</v>
      </c>
      <c r="B282" s="403" t="s">
        <v>1038</v>
      </c>
      <c r="C282" s="403" t="s">
        <v>135</v>
      </c>
      <c r="D282" s="404">
        <v>0</v>
      </c>
      <c r="E282" s="404">
        <v>0</v>
      </c>
      <c r="F282" s="404">
        <v>0</v>
      </c>
      <c r="G282" s="403" t="s">
        <v>135</v>
      </c>
      <c r="H282" s="404">
        <v>0</v>
      </c>
    </row>
    <row r="283" spans="1:8" x14ac:dyDescent="0.25">
      <c r="A283" s="403" t="s">
        <v>1039</v>
      </c>
      <c r="B283" s="403" t="s">
        <v>1040</v>
      </c>
      <c r="C283" s="403" t="s">
        <v>135</v>
      </c>
      <c r="D283" s="404">
        <v>0</v>
      </c>
      <c r="E283" s="404">
        <v>0</v>
      </c>
      <c r="F283" s="404">
        <v>0</v>
      </c>
      <c r="G283" s="403" t="s">
        <v>135</v>
      </c>
      <c r="H283" s="404">
        <v>0</v>
      </c>
    </row>
    <row r="284" spans="1:8" x14ac:dyDescent="0.25">
      <c r="A284" s="403" t="s">
        <v>1041</v>
      </c>
      <c r="B284" s="403" t="s">
        <v>1042</v>
      </c>
      <c r="C284" s="403" t="s">
        <v>135</v>
      </c>
      <c r="D284" s="404">
        <v>0</v>
      </c>
      <c r="E284" s="404">
        <v>0</v>
      </c>
      <c r="F284" s="404">
        <v>0</v>
      </c>
      <c r="G284" s="403" t="s">
        <v>135</v>
      </c>
      <c r="H284" s="404">
        <v>0</v>
      </c>
    </row>
    <row r="285" spans="1:8" x14ac:dyDescent="0.25">
      <c r="A285" s="403" t="s">
        <v>1043</v>
      </c>
      <c r="B285" s="403" t="s">
        <v>1044</v>
      </c>
      <c r="C285" s="403" t="s">
        <v>135</v>
      </c>
      <c r="D285" s="404">
        <v>0</v>
      </c>
      <c r="E285" s="404">
        <v>0</v>
      </c>
      <c r="F285" s="404">
        <v>0</v>
      </c>
      <c r="G285" s="403" t="s">
        <v>135</v>
      </c>
      <c r="H285" s="404">
        <v>0</v>
      </c>
    </row>
    <row r="286" spans="1:8" x14ac:dyDescent="0.25">
      <c r="A286" s="403" t="s">
        <v>1045</v>
      </c>
      <c r="B286" s="403" t="s">
        <v>1046</v>
      </c>
      <c r="C286" s="403" t="s">
        <v>135</v>
      </c>
      <c r="D286" s="404">
        <v>0</v>
      </c>
      <c r="E286" s="404">
        <v>0</v>
      </c>
      <c r="F286" s="404">
        <v>0</v>
      </c>
      <c r="G286" s="403" t="s">
        <v>135</v>
      </c>
      <c r="H286" s="404">
        <v>0</v>
      </c>
    </row>
    <row r="287" spans="1:8" x14ac:dyDescent="0.25">
      <c r="A287" s="403" t="s">
        <v>1047</v>
      </c>
      <c r="B287" s="403" t="s">
        <v>1048</v>
      </c>
      <c r="C287" s="403" t="s">
        <v>135</v>
      </c>
      <c r="D287" s="404">
        <v>0</v>
      </c>
      <c r="E287" s="404">
        <v>0</v>
      </c>
      <c r="F287" s="404">
        <v>0</v>
      </c>
      <c r="G287" s="403" t="s">
        <v>135</v>
      </c>
      <c r="H287" s="404">
        <v>0</v>
      </c>
    </row>
    <row r="288" spans="1:8" x14ac:dyDescent="0.25">
      <c r="A288" s="403" t="s">
        <v>1049</v>
      </c>
      <c r="B288" s="403" t="s">
        <v>1050</v>
      </c>
      <c r="C288" s="403" t="s">
        <v>135</v>
      </c>
      <c r="D288" s="404">
        <v>0</v>
      </c>
      <c r="E288" s="404">
        <v>0</v>
      </c>
      <c r="F288" s="404">
        <v>0</v>
      </c>
      <c r="G288" s="403" t="s">
        <v>135</v>
      </c>
      <c r="H288" s="404">
        <v>0</v>
      </c>
    </row>
    <row r="289" spans="1:8" x14ac:dyDescent="0.25">
      <c r="A289" s="403" t="s">
        <v>1051</v>
      </c>
      <c r="B289" s="403" t="s">
        <v>1052</v>
      </c>
      <c r="C289" s="403" t="s">
        <v>135</v>
      </c>
      <c r="D289" s="404">
        <v>0</v>
      </c>
      <c r="E289" s="404">
        <v>0</v>
      </c>
      <c r="F289" s="404">
        <v>0</v>
      </c>
      <c r="G289" s="403" t="s">
        <v>135</v>
      </c>
      <c r="H289" s="404">
        <v>0</v>
      </c>
    </row>
    <row r="290" spans="1:8" x14ac:dyDescent="0.25">
      <c r="A290" s="403" t="s">
        <v>1053</v>
      </c>
      <c r="B290" s="403" t="s">
        <v>1054</v>
      </c>
      <c r="C290" s="403" t="s">
        <v>135</v>
      </c>
      <c r="D290" s="404">
        <v>0</v>
      </c>
      <c r="E290" s="404">
        <v>0</v>
      </c>
      <c r="F290" s="404">
        <v>0</v>
      </c>
      <c r="G290" s="403" t="s">
        <v>135</v>
      </c>
      <c r="H290" s="404">
        <v>0</v>
      </c>
    </row>
    <row r="291" spans="1:8" x14ac:dyDescent="0.25">
      <c r="A291" s="403" t="s">
        <v>1055</v>
      </c>
      <c r="B291" s="403" t="s">
        <v>1056</v>
      </c>
      <c r="C291" s="403" t="s">
        <v>135</v>
      </c>
      <c r="D291" s="404">
        <v>0</v>
      </c>
      <c r="E291" s="404">
        <v>0</v>
      </c>
      <c r="F291" s="404">
        <v>0</v>
      </c>
      <c r="G291" s="403" t="s">
        <v>135</v>
      </c>
      <c r="H291" s="404">
        <v>0</v>
      </c>
    </row>
    <row r="292" spans="1:8" x14ac:dyDescent="0.25">
      <c r="A292" s="403" t="s">
        <v>1057</v>
      </c>
      <c r="B292" s="403" t="s">
        <v>1058</v>
      </c>
      <c r="C292" s="403" t="s">
        <v>135</v>
      </c>
      <c r="D292" s="404">
        <v>0</v>
      </c>
      <c r="E292" s="404">
        <v>0</v>
      </c>
      <c r="F292" s="404">
        <v>0</v>
      </c>
      <c r="G292" s="403" t="s">
        <v>135</v>
      </c>
      <c r="H292" s="404">
        <v>0</v>
      </c>
    </row>
    <row r="293" spans="1:8" x14ac:dyDescent="0.25">
      <c r="A293" s="403" t="s">
        <v>1059</v>
      </c>
      <c r="B293" s="403" t="s">
        <v>1060</v>
      </c>
      <c r="C293" s="403" t="s">
        <v>135</v>
      </c>
      <c r="D293" s="404">
        <v>0</v>
      </c>
      <c r="E293" s="404">
        <v>0</v>
      </c>
      <c r="F293" s="404">
        <v>0</v>
      </c>
      <c r="G293" s="403" t="s">
        <v>135</v>
      </c>
      <c r="H293" s="404">
        <v>0</v>
      </c>
    </row>
    <row r="294" spans="1:8" x14ac:dyDescent="0.25">
      <c r="A294" s="403" t="s">
        <v>1061</v>
      </c>
      <c r="B294" s="403" t="s">
        <v>1062</v>
      </c>
      <c r="C294" s="403" t="s">
        <v>135</v>
      </c>
      <c r="D294" s="404">
        <v>0</v>
      </c>
      <c r="E294" s="404">
        <v>0</v>
      </c>
      <c r="F294" s="404">
        <v>0</v>
      </c>
      <c r="G294" s="403" t="s">
        <v>135</v>
      </c>
      <c r="H294" s="404">
        <v>0</v>
      </c>
    </row>
    <row r="295" spans="1:8" x14ac:dyDescent="0.25">
      <c r="A295" s="403" t="s">
        <v>1063</v>
      </c>
      <c r="B295" s="403" t="s">
        <v>1064</v>
      </c>
      <c r="C295" s="403" t="s">
        <v>135</v>
      </c>
      <c r="D295" s="404">
        <v>0</v>
      </c>
      <c r="E295" s="404">
        <v>0</v>
      </c>
      <c r="F295" s="404">
        <v>0</v>
      </c>
      <c r="G295" s="403" t="s">
        <v>135</v>
      </c>
      <c r="H295" s="404">
        <v>0</v>
      </c>
    </row>
    <row r="296" spans="1:8" x14ac:dyDescent="0.25">
      <c r="A296" s="403" t="s">
        <v>1065</v>
      </c>
      <c r="B296" s="403" t="s">
        <v>1066</v>
      </c>
      <c r="C296" s="403" t="s">
        <v>135</v>
      </c>
      <c r="D296" s="404">
        <v>0</v>
      </c>
      <c r="E296" s="404">
        <v>0</v>
      </c>
      <c r="F296" s="404">
        <v>0</v>
      </c>
      <c r="G296" s="403" t="s">
        <v>135</v>
      </c>
      <c r="H296" s="404">
        <v>0</v>
      </c>
    </row>
    <row r="297" spans="1:8" x14ac:dyDescent="0.25">
      <c r="A297" s="403" t="s">
        <v>1067</v>
      </c>
      <c r="B297" s="403" t="s">
        <v>1068</v>
      </c>
      <c r="C297" s="403" t="s">
        <v>135</v>
      </c>
      <c r="D297" s="404">
        <v>0</v>
      </c>
      <c r="E297" s="404">
        <v>0</v>
      </c>
      <c r="F297" s="404">
        <v>0</v>
      </c>
      <c r="G297" s="403" t="s">
        <v>135</v>
      </c>
      <c r="H297" s="404">
        <v>0</v>
      </c>
    </row>
    <row r="298" spans="1:8" x14ac:dyDescent="0.25">
      <c r="A298" s="403" t="s">
        <v>1069</v>
      </c>
      <c r="B298" s="403" t="s">
        <v>1070</v>
      </c>
      <c r="C298" s="403" t="s">
        <v>135</v>
      </c>
      <c r="D298" s="404">
        <v>0</v>
      </c>
      <c r="E298" s="404">
        <v>0</v>
      </c>
      <c r="F298" s="404">
        <v>0</v>
      </c>
      <c r="G298" s="403" t="s">
        <v>135</v>
      </c>
      <c r="H298" s="404">
        <v>0</v>
      </c>
    </row>
    <row r="299" spans="1:8" x14ac:dyDescent="0.25">
      <c r="A299" s="403" t="s">
        <v>1071</v>
      </c>
      <c r="B299" s="403" t="s">
        <v>1072</v>
      </c>
      <c r="C299" s="403" t="s">
        <v>135</v>
      </c>
      <c r="D299" s="404">
        <v>0</v>
      </c>
      <c r="E299" s="404">
        <v>0</v>
      </c>
      <c r="F299" s="404">
        <v>0</v>
      </c>
      <c r="G299" s="403" t="s">
        <v>135</v>
      </c>
      <c r="H299" s="404">
        <v>0</v>
      </c>
    </row>
    <row r="300" spans="1:8" x14ac:dyDescent="0.25">
      <c r="A300" s="403" t="s">
        <v>1073</v>
      </c>
      <c r="B300" s="403" t="s">
        <v>1074</v>
      </c>
      <c r="C300" s="403" t="s">
        <v>135</v>
      </c>
      <c r="D300" s="404">
        <v>0</v>
      </c>
      <c r="E300" s="404">
        <v>0</v>
      </c>
      <c r="F300" s="404">
        <v>0</v>
      </c>
      <c r="G300" s="403" t="s">
        <v>135</v>
      </c>
      <c r="H300" s="404">
        <v>0</v>
      </c>
    </row>
    <row r="301" spans="1:8" x14ac:dyDescent="0.25">
      <c r="A301" s="403" t="s">
        <v>1075</v>
      </c>
      <c r="B301" s="403" t="s">
        <v>1076</v>
      </c>
      <c r="C301" s="403" t="s">
        <v>135</v>
      </c>
      <c r="D301" s="404">
        <v>0</v>
      </c>
      <c r="E301" s="404">
        <v>0</v>
      </c>
      <c r="F301" s="404">
        <v>0</v>
      </c>
      <c r="G301" s="403" t="s">
        <v>135</v>
      </c>
      <c r="H301" s="404">
        <v>0</v>
      </c>
    </row>
    <row r="302" spans="1:8" x14ac:dyDescent="0.25">
      <c r="A302" s="403" t="s">
        <v>1077</v>
      </c>
      <c r="B302" s="403" t="s">
        <v>1078</v>
      </c>
      <c r="C302" s="403" t="s">
        <v>135</v>
      </c>
      <c r="D302" s="404">
        <v>0</v>
      </c>
      <c r="E302" s="404">
        <v>0</v>
      </c>
      <c r="F302" s="404">
        <v>0</v>
      </c>
      <c r="G302" s="403" t="s">
        <v>135</v>
      </c>
      <c r="H302" s="404">
        <v>0</v>
      </c>
    </row>
    <row r="303" spans="1:8" x14ac:dyDescent="0.25">
      <c r="A303" s="403" t="s">
        <v>1079</v>
      </c>
      <c r="B303" s="403" t="s">
        <v>1080</v>
      </c>
      <c r="C303" s="403" t="s">
        <v>135</v>
      </c>
      <c r="D303" s="404">
        <v>0</v>
      </c>
      <c r="E303" s="404">
        <v>0</v>
      </c>
      <c r="F303" s="404">
        <v>0</v>
      </c>
      <c r="G303" s="403" t="s">
        <v>135</v>
      </c>
      <c r="H303" s="404">
        <v>0</v>
      </c>
    </row>
    <row r="304" spans="1:8" x14ac:dyDescent="0.25">
      <c r="A304" s="403" t="s">
        <v>1081</v>
      </c>
      <c r="B304" s="403" t="s">
        <v>1082</v>
      </c>
      <c r="C304" s="403" t="s">
        <v>135</v>
      </c>
      <c r="D304" s="404">
        <v>0</v>
      </c>
      <c r="E304" s="404">
        <v>0</v>
      </c>
      <c r="F304" s="404">
        <v>0</v>
      </c>
      <c r="G304" s="403" t="s">
        <v>135</v>
      </c>
      <c r="H304" s="404">
        <v>0</v>
      </c>
    </row>
    <row r="305" spans="1:8" x14ac:dyDescent="0.25">
      <c r="A305" s="403" t="s">
        <v>1083</v>
      </c>
      <c r="B305" s="403" t="s">
        <v>1084</v>
      </c>
      <c r="C305" s="403" t="s">
        <v>135</v>
      </c>
      <c r="D305" s="404">
        <v>0</v>
      </c>
      <c r="E305" s="404">
        <v>0</v>
      </c>
      <c r="F305" s="404">
        <v>0</v>
      </c>
      <c r="G305" s="403" t="s">
        <v>135</v>
      </c>
      <c r="H305" s="404">
        <v>0</v>
      </c>
    </row>
    <row r="306" spans="1:8" x14ac:dyDescent="0.25">
      <c r="A306" s="403" t="s">
        <v>1085</v>
      </c>
      <c r="B306" s="403" t="s">
        <v>1086</v>
      </c>
      <c r="C306" s="403" t="s">
        <v>135</v>
      </c>
      <c r="D306" s="404">
        <v>0</v>
      </c>
      <c r="E306" s="404">
        <v>0</v>
      </c>
      <c r="F306" s="404">
        <v>0</v>
      </c>
      <c r="G306" s="403" t="s">
        <v>135</v>
      </c>
      <c r="H306" s="404">
        <v>0</v>
      </c>
    </row>
    <row r="307" spans="1:8" x14ac:dyDescent="0.25">
      <c r="A307" s="403" t="s">
        <v>1087</v>
      </c>
      <c r="B307" s="403" t="s">
        <v>1088</v>
      </c>
      <c r="C307" s="403" t="s">
        <v>135</v>
      </c>
      <c r="D307" s="404">
        <v>0</v>
      </c>
      <c r="E307" s="404">
        <v>0</v>
      </c>
      <c r="F307" s="404">
        <v>0</v>
      </c>
      <c r="G307" s="403" t="s">
        <v>135</v>
      </c>
      <c r="H307" s="404">
        <v>0</v>
      </c>
    </row>
    <row r="308" spans="1:8" x14ac:dyDescent="0.25">
      <c r="A308" s="403" t="s">
        <v>1089</v>
      </c>
      <c r="B308" s="403" t="s">
        <v>1090</v>
      </c>
      <c r="C308" s="403" t="s">
        <v>135</v>
      </c>
      <c r="D308" s="404">
        <v>0</v>
      </c>
      <c r="E308" s="404">
        <v>0</v>
      </c>
      <c r="F308" s="404">
        <v>0</v>
      </c>
      <c r="G308" s="403" t="s">
        <v>135</v>
      </c>
      <c r="H308" s="404">
        <v>0</v>
      </c>
    </row>
    <row r="309" spans="1:8" x14ac:dyDescent="0.25">
      <c r="A309" s="403" t="s">
        <v>1091</v>
      </c>
      <c r="B309" s="403" t="s">
        <v>630</v>
      </c>
      <c r="C309" s="403" t="s">
        <v>135</v>
      </c>
      <c r="D309" s="404">
        <v>0</v>
      </c>
      <c r="E309" s="404">
        <v>0</v>
      </c>
      <c r="F309" s="404">
        <v>0</v>
      </c>
      <c r="G309" s="403" t="s">
        <v>135</v>
      </c>
      <c r="H309" s="404">
        <v>0</v>
      </c>
    </row>
    <row r="310" spans="1:8" x14ac:dyDescent="0.25">
      <c r="A310" s="403" t="s">
        <v>1092</v>
      </c>
      <c r="B310" s="403" t="s">
        <v>1093</v>
      </c>
      <c r="C310" s="403" t="s">
        <v>135</v>
      </c>
      <c r="D310" s="404">
        <v>0</v>
      </c>
      <c r="E310" s="404">
        <v>0</v>
      </c>
      <c r="F310" s="404">
        <v>0</v>
      </c>
      <c r="G310" s="403" t="s">
        <v>135</v>
      </c>
      <c r="H310" s="404">
        <v>0</v>
      </c>
    </row>
    <row r="311" spans="1:8" x14ac:dyDescent="0.25">
      <c r="A311" s="403" t="s">
        <v>1094</v>
      </c>
      <c r="B311" s="403" t="s">
        <v>1095</v>
      </c>
      <c r="C311" s="403" t="s">
        <v>135</v>
      </c>
      <c r="D311" s="404">
        <v>0</v>
      </c>
      <c r="E311" s="404">
        <v>0</v>
      </c>
      <c r="F311" s="404">
        <v>0</v>
      </c>
      <c r="G311" s="403" t="s">
        <v>135</v>
      </c>
      <c r="H311" s="404">
        <v>0</v>
      </c>
    </row>
    <row r="312" spans="1:8" x14ac:dyDescent="0.25">
      <c r="A312" s="403" t="s">
        <v>1096</v>
      </c>
      <c r="B312" s="403" t="s">
        <v>1097</v>
      </c>
      <c r="C312" s="403" t="s">
        <v>135</v>
      </c>
      <c r="D312" s="404">
        <v>0</v>
      </c>
      <c r="E312" s="404">
        <v>0</v>
      </c>
      <c r="F312" s="404">
        <v>0</v>
      </c>
      <c r="G312" s="403" t="s">
        <v>135</v>
      </c>
      <c r="H312" s="404">
        <v>0</v>
      </c>
    </row>
    <row r="313" spans="1:8" x14ac:dyDescent="0.25">
      <c r="A313" s="403" t="s">
        <v>1098</v>
      </c>
      <c r="B313" s="403" t="s">
        <v>1099</v>
      </c>
      <c r="C313" s="403" t="s">
        <v>135</v>
      </c>
      <c r="D313" s="404">
        <v>0</v>
      </c>
      <c r="E313" s="404">
        <v>0</v>
      </c>
      <c r="F313" s="404">
        <v>0</v>
      </c>
      <c r="G313" s="403" t="s">
        <v>135</v>
      </c>
      <c r="H313" s="404">
        <v>0</v>
      </c>
    </row>
    <row r="314" spans="1:8" x14ac:dyDescent="0.25">
      <c r="A314" s="403" t="s">
        <v>1100</v>
      </c>
      <c r="B314" s="403" t="s">
        <v>1101</v>
      </c>
      <c r="C314" s="403" t="s">
        <v>135</v>
      </c>
      <c r="D314" s="404">
        <v>0</v>
      </c>
      <c r="E314" s="404">
        <v>0</v>
      </c>
      <c r="F314" s="404">
        <v>0</v>
      </c>
      <c r="G314" s="403" t="s">
        <v>135</v>
      </c>
      <c r="H314" s="404">
        <v>0</v>
      </c>
    </row>
    <row r="315" spans="1:8" x14ac:dyDescent="0.25">
      <c r="A315" s="403" t="s">
        <v>1102</v>
      </c>
      <c r="B315" s="403" t="s">
        <v>1103</v>
      </c>
      <c r="C315" s="403" t="s">
        <v>135</v>
      </c>
      <c r="D315" s="404">
        <v>0</v>
      </c>
      <c r="E315" s="404">
        <v>0</v>
      </c>
      <c r="F315" s="404">
        <v>0</v>
      </c>
      <c r="G315" s="403" t="s">
        <v>135</v>
      </c>
      <c r="H315" s="404">
        <v>0</v>
      </c>
    </row>
    <row r="316" spans="1:8" x14ac:dyDescent="0.25">
      <c r="A316" s="403" t="s">
        <v>1104</v>
      </c>
      <c r="B316" s="403" t="s">
        <v>1105</v>
      </c>
      <c r="C316" s="403" t="s">
        <v>135</v>
      </c>
      <c r="D316" s="404">
        <v>0</v>
      </c>
      <c r="E316" s="404">
        <v>0</v>
      </c>
      <c r="F316" s="404">
        <v>0</v>
      </c>
      <c r="G316" s="403" t="s">
        <v>135</v>
      </c>
      <c r="H316" s="404">
        <v>0</v>
      </c>
    </row>
    <row r="317" spans="1:8" x14ac:dyDescent="0.25">
      <c r="A317" s="403" t="s">
        <v>1106</v>
      </c>
      <c r="B317" s="403" t="s">
        <v>1107</v>
      </c>
      <c r="C317" s="403" t="s">
        <v>135</v>
      </c>
      <c r="D317" s="404">
        <v>0</v>
      </c>
      <c r="E317" s="404">
        <v>32202</v>
      </c>
      <c r="F317" s="404">
        <v>32202</v>
      </c>
      <c r="G317" s="403" t="s">
        <v>135</v>
      </c>
      <c r="H317" s="404">
        <v>0</v>
      </c>
    </row>
    <row r="318" spans="1:8" x14ac:dyDescent="0.25">
      <c r="A318" s="403" t="s">
        <v>1108</v>
      </c>
      <c r="B318" s="403" t="s">
        <v>1109</v>
      </c>
      <c r="C318" s="403" t="s">
        <v>135</v>
      </c>
      <c r="D318" s="404">
        <v>223300</v>
      </c>
      <c r="E318" s="404">
        <v>813505.68</v>
      </c>
      <c r="F318" s="404">
        <v>590205.68000000005</v>
      </c>
      <c r="G318" s="403" t="s">
        <v>135</v>
      </c>
      <c r="H318" s="404">
        <v>0</v>
      </c>
    </row>
    <row r="319" spans="1:8" x14ac:dyDescent="0.25">
      <c r="A319" s="403" t="s">
        <v>1110</v>
      </c>
      <c r="B319" s="403" t="s">
        <v>1111</v>
      </c>
      <c r="C319" s="403" t="s">
        <v>135</v>
      </c>
      <c r="D319" s="404">
        <v>0</v>
      </c>
      <c r="E319" s="404">
        <v>0</v>
      </c>
      <c r="F319" s="404">
        <v>0</v>
      </c>
      <c r="G319" s="403" t="s">
        <v>135</v>
      </c>
      <c r="H319" s="404">
        <v>0</v>
      </c>
    </row>
    <row r="320" spans="1:8" x14ac:dyDescent="0.25">
      <c r="A320" s="403" t="s">
        <v>1112</v>
      </c>
      <c r="B320" s="403" t="s">
        <v>1113</v>
      </c>
      <c r="C320" s="403" t="s">
        <v>135</v>
      </c>
      <c r="D320" s="404">
        <v>0</v>
      </c>
      <c r="E320" s="404">
        <v>2264</v>
      </c>
      <c r="F320" s="404">
        <v>2264</v>
      </c>
      <c r="G320" s="403" t="s">
        <v>135</v>
      </c>
      <c r="H320" s="404">
        <v>0</v>
      </c>
    </row>
    <row r="321" spans="1:8" x14ac:dyDescent="0.25">
      <c r="A321" s="405" t="s">
        <v>1114</v>
      </c>
      <c r="B321" s="405" t="s">
        <v>1115</v>
      </c>
      <c r="C321" s="405" t="s">
        <v>135</v>
      </c>
      <c r="D321" s="406">
        <v>0</v>
      </c>
      <c r="E321" s="406">
        <v>30534.22</v>
      </c>
      <c r="F321" s="406">
        <v>30534.22</v>
      </c>
      <c r="G321" s="405" t="s">
        <v>135</v>
      </c>
      <c r="H321" s="406">
        <v>0</v>
      </c>
    </row>
    <row r="322" spans="1:8" x14ac:dyDescent="0.25">
      <c r="A322" s="405" t="s">
        <v>1116</v>
      </c>
      <c r="B322" s="405" t="s">
        <v>1117</v>
      </c>
      <c r="C322" s="405" t="s">
        <v>135</v>
      </c>
      <c r="D322" s="406">
        <v>0</v>
      </c>
      <c r="E322" s="406">
        <v>9337.48</v>
      </c>
      <c r="F322" s="406">
        <v>9337.48</v>
      </c>
      <c r="G322" s="405" t="s">
        <v>135</v>
      </c>
      <c r="H322" s="406">
        <v>0</v>
      </c>
    </row>
    <row r="323" spans="1:8" x14ac:dyDescent="0.25">
      <c r="A323" s="405" t="s">
        <v>1118</v>
      </c>
      <c r="B323" s="405" t="s">
        <v>1119</v>
      </c>
      <c r="C323" s="405" t="s">
        <v>135</v>
      </c>
      <c r="D323" s="406">
        <v>0</v>
      </c>
      <c r="E323" s="406">
        <v>28976.799999999999</v>
      </c>
      <c r="F323" s="406">
        <v>28976.799999999999</v>
      </c>
      <c r="G323" s="405" t="s">
        <v>135</v>
      </c>
      <c r="H323" s="406">
        <v>0</v>
      </c>
    </row>
    <row r="324" spans="1:8" x14ac:dyDescent="0.25">
      <c r="A324" s="405" t="s">
        <v>1120</v>
      </c>
      <c r="B324" s="405" t="s">
        <v>1121</v>
      </c>
      <c r="C324" s="405" t="s">
        <v>135</v>
      </c>
      <c r="D324" s="406">
        <v>0</v>
      </c>
      <c r="E324" s="406">
        <v>36714</v>
      </c>
      <c r="F324" s="406">
        <v>36714</v>
      </c>
      <c r="G324" s="405" t="s">
        <v>135</v>
      </c>
      <c r="H324" s="406">
        <v>0</v>
      </c>
    </row>
    <row r="325" spans="1:8" x14ac:dyDescent="0.25">
      <c r="A325" s="405" t="s">
        <v>1122</v>
      </c>
      <c r="B325" s="405" t="s">
        <v>1123</v>
      </c>
      <c r="C325" s="405" t="s">
        <v>135</v>
      </c>
      <c r="D325" s="406">
        <v>0</v>
      </c>
      <c r="E325" s="406">
        <v>15219.88</v>
      </c>
      <c r="F325" s="406">
        <v>15219.88</v>
      </c>
      <c r="G325" s="405" t="s">
        <v>135</v>
      </c>
      <c r="H325" s="406">
        <v>0</v>
      </c>
    </row>
    <row r="326" spans="1:8" x14ac:dyDescent="0.25">
      <c r="A326" s="403" t="s">
        <v>1124</v>
      </c>
      <c r="B326" s="403" t="s">
        <v>1125</v>
      </c>
      <c r="C326" s="403" t="s">
        <v>135</v>
      </c>
      <c r="D326" s="404">
        <v>0</v>
      </c>
      <c r="E326" s="404">
        <v>70518.720000000001</v>
      </c>
      <c r="F326" s="404">
        <v>70518.720000000001</v>
      </c>
      <c r="G326" s="403" t="s">
        <v>135</v>
      </c>
      <c r="H326" s="404">
        <v>0</v>
      </c>
    </row>
    <row r="327" spans="1:8" x14ac:dyDescent="0.25">
      <c r="A327" s="403" t="s">
        <v>1126</v>
      </c>
      <c r="B327" s="403" t="s">
        <v>1127</v>
      </c>
      <c r="C327" s="403" t="s">
        <v>135</v>
      </c>
      <c r="D327" s="404">
        <v>0</v>
      </c>
      <c r="E327" s="404">
        <v>37082.54</v>
      </c>
      <c r="F327" s="404">
        <v>37082.54</v>
      </c>
      <c r="G327" s="403" t="s">
        <v>135</v>
      </c>
      <c r="H327" s="404">
        <v>0</v>
      </c>
    </row>
    <row r="328" spans="1:8" x14ac:dyDescent="0.25">
      <c r="A328" s="403" t="s">
        <v>1128</v>
      </c>
      <c r="B328" s="403" t="s">
        <v>1129</v>
      </c>
      <c r="C328" s="403" t="s">
        <v>135</v>
      </c>
      <c r="D328" s="404">
        <v>0</v>
      </c>
      <c r="E328" s="404">
        <v>670.5</v>
      </c>
      <c r="F328" s="404">
        <v>670.5</v>
      </c>
      <c r="G328" s="403" t="s">
        <v>135</v>
      </c>
      <c r="H328" s="404">
        <v>0</v>
      </c>
    </row>
    <row r="329" spans="1:8" x14ac:dyDescent="0.25">
      <c r="A329" s="403" t="s">
        <v>1130</v>
      </c>
      <c r="B329" s="403" t="s">
        <v>1131</v>
      </c>
      <c r="C329" s="403" t="s">
        <v>135</v>
      </c>
      <c r="D329" s="404">
        <v>0</v>
      </c>
      <c r="E329" s="404">
        <v>61343.7</v>
      </c>
      <c r="F329" s="404">
        <v>61343.7</v>
      </c>
      <c r="G329" s="403" t="s">
        <v>135</v>
      </c>
      <c r="H329" s="404">
        <v>0</v>
      </c>
    </row>
    <row r="330" spans="1:8" x14ac:dyDescent="0.25">
      <c r="A330" s="403" t="s">
        <v>1132</v>
      </c>
      <c r="B330" s="403" t="s">
        <v>1133</v>
      </c>
      <c r="C330" s="403" t="s">
        <v>135</v>
      </c>
      <c r="D330" s="404">
        <v>0</v>
      </c>
      <c r="E330" s="404">
        <v>3450</v>
      </c>
      <c r="F330" s="404">
        <v>3450</v>
      </c>
      <c r="G330" s="403" t="s">
        <v>135</v>
      </c>
      <c r="H330" s="404">
        <v>0</v>
      </c>
    </row>
    <row r="331" spans="1:8" x14ac:dyDescent="0.25">
      <c r="A331" s="403" t="s">
        <v>1134</v>
      </c>
      <c r="B331" s="403" t="s">
        <v>1135</v>
      </c>
      <c r="C331" s="403" t="s">
        <v>135</v>
      </c>
      <c r="D331" s="404">
        <v>0</v>
      </c>
      <c r="E331" s="404">
        <v>2018.4</v>
      </c>
      <c r="F331" s="404">
        <v>2018.4</v>
      </c>
      <c r="G331" s="403" t="s">
        <v>135</v>
      </c>
      <c r="H331" s="404">
        <v>0</v>
      </c>
    </row>
    <row r="332" spans="1:8" x14ac:dyDescent="0.25">
      <c r="A332" s="403" t="s">
        <v>1136</v>
      </c>
      <c r="B332" s="403" t="s">
        <v>1137</v>
      </c>
      <c r="C332" s="403" t="s">
        <v>135</v>
      </c>
      <c r="D332" s="404">
        <v>0</v>
      </c>
      <c r="E332" s="404">
        <v>375800</v>
      </c>
      <c r="F332" s="404">
        <v>375800</v>
      </c>
      <c r="G332" s="403" t="s">
        <v>135</v>
      </c>
      <c r="H332" s="404">
        <v>0</v>
      </c>
    </row>
    <row r="333" spans="1:8" x14ac:dyDescent="0.25">
      <c r="A333" s="403" t="s">
        <v>1138</v>
      </c>
      <c r="B333" s="403" t="s">
        <v>1139</v>
      </c>
      <c r="C333" s="403" t="s">
        <v>135</v>
      </c>
      <c r="D333" s="404">
        <v>0</v>
      </c>
      <c r="E333" s="404">
        <v>0</v>
      </c>
      <c r="F333" s="404">
        <v>0</v>
      </c>
      <c r="G333" s="403" t="s">
        <v>135</v>
      </c>
      <c r="H333" s="404">
        <v>0</v>
      </c>
    </row>
    <row r="334" spans="1:8" x14ac:dyDescent="0.25">
      <c r="A334" s="403" t="s">
        <v>1140</v>
      </c>
      <c r="B334" s="403" t="s">
        <v>1141</v>
      </c>
      <c r="C334" s="403" t="s">
        <v>135</v>
      </c>
      <c r="D334" s="404">
        <v>0</v>
      </c>
      <c r="E334" s="404">
        <v>0</v>
      </c>
      <c r="F334" s="404">
        <v>0</v>
      </c>
      <c r="G334" s="403" t="s">
        <v>135</v>
      </c>
      <c r="H334" s="404">
        <v>0</v>
      </c>
    </row>
    <row r="335" spans="1:8" x14ac:dyDescent="0.25">
      <c r="A335" s="403" t="s">
        <v>1142</v>
      </c>
      <c r="B335" s="403" t="s">
        <v>1143</v>
      </c>
      <c r="C335" s="403" t="s">
        <v>135</v>
      </c>
      <c r="D335" s="404">
        <v>0</v>
      </c>
      <c r="E335" s="404">
        <v>0</v>
      </c>
      <c r="F335" s="404">
        <v>0</v>
      </c>
      <c r="G335" s="403" t="s">
        <v>135</v>
      </c>
      <c r="H335" s="404">
        <v>0</v>
      </c>
    </row>
    <row r="336" spans="1:8" x14ac:dyDescent="0.25">
      <c r="A336" s="403" t="s">
        <v>1144</v>
      </c>
      <c r="B336" s="403" t="s">
        <v>1145</v>
      </c>
      <c r="C336" s="403" t="s">
        <v>135</v>
      </c>
      <c r="D336" s="404">
        <v>0</v>
      </c>
      <c r="E336" s="404">
        <v>0</v>
      </c>
      <c r="F336" s="404">
        <v>0</v>
      </c>
      <c r="G336" s="403" t="s">
        <v>135</v>
      </c>
      <c r="H336" s="404">
        <v>0</v>
      </c>
    </row>
    <row r="337" spans="1:8" x14ac:dyDescent="0.25">
      <c r="A337" s="403" t="s">
        <v>1146</v>
      </c>
      <c r="B337" s="403" t="s">
        <v>1147</v>
      </c>
      <c r="C337" s="403" t="s">
        <v>135</v>
      </c>
      <c r="D337" s="404">
        <v>0</v>
      </c>
      <c r="E337" s="404">
        <v>0</v>
      </c>
      <c r="F337" s="404">
        <v>0</v>
      </c>
      <c r="G337" s="403" t="s">
        <v>135</v>
      </c>
      <c r="H337" s="404">
        <v>0</v>
      </c>
    </row>
    <row r="338" spans="1:8" x14ac:dyDescent="0.25">
      <c r="A338" s="403" t="s">
        <v>1148</v>
      </c>
      <c r="B338" s="403" t="s">
        <v>1149</v>
      </c>
      <c r="C338" s="403" t="s">
        <v>135</v>
      </c>
      <c r="D338" s="404">
        <v>70981.460000000006</v>
      </c>
      <c r="E338" s="404">
        <v>65819.59</v>
      </c>
      <c r="F338" s="404">
        <v>60581.86</v>
      </c>
      <c r="G338" s="403" t="s">
        <v>135</v>
      </c>
      <c r="H338" s="404">
        <v>65743.73</v>
      </c>
    </row>
    <row r="339" spans="1:8" x14ac:dyDescent="0.25">
      <c r="A339" s="403" t="s">
        <v>1150</v>
      </c>
      <c r="B339" s="403" t="s">
        <v>1151</v>
      </c>
      <c r="C339" s="403" t="s">
        <v>135</v>
      </c>
      <c r="D339" s="404">
        <v>38232.75</v>
      </c>
      <c r="E339" s="404">
        <v>33617.879999999997</v>
      </c>
      <c r="F339" s="404">
        <v>28380.2</v>
      </c>
      <c r="G339" s="403" t="s">
        <v>135</v>
      </c>
      <c r="H339" s="404">
        <v>32995.07</v>
      </c>
    </row>
    <row r="340" spans="1:8" x14ac:dyDescent="0.25">
      <c r="A340" s="403" t="s">
        <v>1152</v>
      </c>
      <c r="B340" s="403" t="s">
        <v>1153</v>
      </c>
      <c r="C340" s="403" t="s">
        <v>135</v>
      </c>
      <c r="D340" s="404">
        <v>984.21</v>
      </c>
      <c r="E340" s="404">
        <v>0</v>
      </c>
      <c r="F340" s="404">
        <v>0</v>
      </c>
      <c r="G340" s="403" t="s">
        <v>135</v>
      </c>
      <c r="H340" s="404">
        <v>984.21</v>
      </c>
    </row>
    <row r="341" spans="1:8" x14ac:dyDescent="0.25">
      <c r="A341" s="403" t="s">
        <v>1154</v>
      </c>
      <c r="B341" s="403" t="s">
        <v>1155</v>
      </c>
      <c r="C341" s="403" t="s">
        <v>135</v>
      </c>
      <c r="D341" s="404">
        <v>0</v>
      </c>
      <c r="E341" s="404">
        <v>0</v>
      </c>
      <c r="F341" s="404">
        <v>0</v>
      </c>
      <c r="G341" s="403" t="s">
        <v>135</v>
      </c>
      <c r="H341" s="404">
        <v>0</v>
      </c>
    </row>
    <row r="342" spans="1:8" x14ac:dyDescent="0.25">
      <c r="A342" s="403" t="s">
        <v>1156</v>
      </c>
      <c r="B342" s="403" t="s">
        <v>1157</v>
      </c>
      <c r="C342" s="403" t="s">
        <v>135</v>
      </c>
      <c r="D342" s="404">
        <v>0</v>
      </c>
      <c r="E342" s="404">
        <v>0</v>
      </c>
      <c r="F342" s="404">
        <v>0</v>
      </c>
      <c r="G342" s="403" t="s">
        <v>135</v>
      </c>
      <c r="H342" s="404">
        <v>0</v>
      </c>
    </row>
    <row r="343" spans="1:8" x14ac:dyDescent="0.25">
      <c r="A343" s="403" t="s">
        <v>1158</v>
      </c>
      <c r="B343" s="403" t="s">
        <v>1159</v>
      </c>
      <c r="C343" s="403" t="s">
        <v>135</v>
      </c>
      <c r="D343" s="404">
        <v>0</v>
      </c>
      <c r="E343" s="404">
        <v>0</v>
      </c>
      <c r="F343" s="404">
        <v>0</v>
      </c>
      <c r="G343" s="403" t="s">
        <v>135</v>
      </c>
      <c r="H343" s="404">
        <v>0</v>
      </c>
    </row>
    <row r="344" spans="1:8" x14ac:dyDescent="0.25">
      <c r="A344" s="403" t="s">
        <v>1160</v>
      </c>
      <c r="B344" s="403" t="s">
        <v>1161</v>
      </c>
      <c r="C344" s="403" t="s">
        <v>135</v>
      </c>
      <c r="D344" s="404">
        <v>0</v>
      </c>
      <c r="E344" s="404">
        <v>0</v>
      </c>
      <c r="F344" s="404">
        <v>0</v>
      </c>
      <c r="G344" s="403" t="s">
        <v>135</v>
      </c>
      <c r="H344" s="404">
        <v>0</v>
      </c>
    </row>
    <row r="345" spans="1:8" x14ac:dyDescent="0.25">
      <c r="A345" s="403" t="s">
        <v>1162</v>
      </c>
      <c r="B345" s="403" t="s">
        <v>1163</v>
      </c>
      <c r="C345" s="403" t="s">
        <v>135</v>
      </c>
      <c r="D345" s="404">
        <v>984.21</v>
      </c>
      <c r="E345" s="404">
        <v>0</v>
      </c>
      <c r="F345" s="404">
        <v>0</v>
      </c>
      <c r="G345" s="403" t="s">
        <v>135</v>
      </c>
      <c r="H345" s="404">
        <v>984.21</v>
      </c>
    </row>
    <row r="346" spans="1:8" x14ac:dyDescent="0.25">
      <c r="A346" s="403" t="s">
        <v>1164</v>
      </c>
      <c r="B346" s="403" t="s">
        <v>1165</v>
      </c>
      <c r="C346" s="403" t="s">
        <v>135</v>
      </c>
      <c r="D346" s="404">
        <v>0</v>
      </c>
      <c r="E346" s="404">
        <v>0</v>
      </c>
      <c r="F346" s="404">
        <v>0</v>
      </c>
      <c r="G346" s="403" t="s">
        <v>135</v>
      </c>
      <c r="H346" s="404">
        <v>0</v>
      </c>
    </row>
    <row r="347" spans="1:8" x14ac:dyDescent="0.25">
      <c r="A347" s="403" t="s">
        <v>1166</v>
      </c>
      <c r="B347" s="403" t="s">
        <v>1167</v>
      </c>
      <c r="C347" s="403" t="s">
        <v>135</v>
      </c>
      <c r="D347" s="404">
        <v>26774.3</v>
      </c>
      <c r="E347" s="404">
        <v>23143.64</v>
      </c>
      <c r="F347" s="404">
        <v>23143.08</v>
      </c>
      <c r="G347" s="403" t="s">
        <v>135</v>
      </c>
      <c r="H347" s="404">
        <v>26773.74</v>
      </c>
    </row>
    <row r="348" spans="1:8" x14ac:dyDescent="0.25">
      <c r="A348" s="403" t="s">
        <v>1168</v>
      </c>
      <c r="B348" s="403" t="s">
        <v>1169</v>
      </c>
      <c r="C348" s="403" t="s">
        <v>135</v>
      </c>
      <c r="D348" s="404">
        <v>26202.01</v>
      </c>
      <c r="E348" s="404">
        <v>22704.68</v>
      </c>
      <c r="F348" s="404">
        <v>22704.12</v>
      </c>
      <c r="G348" s="403" t="s">
        <v>135</v>
      </c>
      <c r="H348" s="404">
        <v>26201.45</v>
      </c>
    </row>
    <row r="349" spans="1:8" x14ac:dyDescent="0.25">
      <c r="A349" s="403" t="s">
        <v>1170</v>
      </c>
      <c r="B349" s="403" t="s">
        <v>1171</v>
      </c>
      <c r="C349" s="403" t="s">
        <v>135</v>
      </c>
      <c r="D349" s="404">
        <v>438.96</v>
      </c>
      <c r="E349" s="404">
        <v>438.96</v>
      </c>
      <c r="F349" s="404">
        <v>438.96</v>
      </c>
      <c r="G349" s="403" t="s">
        <v>135</v>
      </c>
      <c r="H349" s="404">
        <v>438.96</v>
      </c>
    </row>
    <row r="350" spans="1:8" x14ac:dyDescent="0.25">
      <c r="A350" s="403" t="s">
        <v>1172</v>
      </c>
      <c r="B350" s="403" t="s">
        <v>1173</v>
      </c>
      <c r="C350" s="403" t="s">
        <v>135</v>
      </c>
      <c r="D350" s="404">
        <v>133.33000000000001</v>
      </c>
      <c r="E350" s="404">
        <v>0</v>
      </c>
      <c r="F350" s="404">
        <v>0</v>
      </c>
      <c r="G350" s="403" t="s">
        <v>135</v>
      </c>
      <c r="H350" s="404">
        <v>133.33000000000001</v>
      </c>
    </row>
    <row r="351" spans="1:8" x14ac:dyDescent="0.25">
      <c r="A351" s="403" t="s">
        <v>1174</v>
      </c>
      <c r="B351" s="403" t="s">
        <v>1175</v>
      </c>
      <c r="C351" s="403" t="s">
        <v>135</v>
      </c>
      <c r="D351" s="404">
        <v>0</v>
      </c>
      <c r="E351" s="404">
        <v>0</v>
      </c>
      <c r="F351" s="404">
        <v>0</v>
      </c>
      <c r="G351" s="403" t="s">
        <v>135</v>
      </c>
      <c r="H351" s="404">
        <v>0</v>
      </c>
    </row>
    <row r="352" spans="1:8" x14ac:dyDescent="0.25">
      <c r="A352" s="403" t="s">
        <v>1176</v>
      </c>
      <c r="B352" s="403" t="s">
        <v>1177</v>
      </c>
      <c r="C352" s="403" t="s">
        <v>135</v>
      </c>
      <c r="D352" s="404">
        <v>10474.24</v>
      </c>
      <c r="E352" s="404">
        <v>10474.24</v>
      </c>
      <c r="F352" s="404">
        <v>5237.12</v>
      </c>
      <c r="G352" s="403" t="s">
        <v>135</v>
      </c>
      <c r="H352" s="404">
        <v>5237.12</v>
      </c>
    </row>
    <row r="353" spans="1:8" x14ac:dyDescent="0.25">
      <c r="A353" s="403" t="s">
        <v>1178</v>
      </c>
      <c r="B353" s="403" t="s">
        <v>1171</v>
      </c>
      <c r="C353" s="403" t="s">
        <v>135</v>
      </c>
      <c r="D353" s="404">
        <v>10474.24</v>
      </c>
      <c r="E353" s="404">
        <v>10474.24</v>
      </c>
      <c r="F353" s="404">
        <v>5237.12</v>
      </c>
      <c r="G353" s="403" t="s">
        <v>135</v>
      </c>
      <c r="H353" s="404">
        <v>5237.12</v>
      </c>
    </row>
    <row r="354" spans="1:8" x14ac:dyDescent="0.25">
      <c r="A354" s="403" t="s">
        <v>1179</v>
      </c>
      <c r="B354" s="403" t="s">
        <v>1180</v>
      </c>
      <c r="C354" s="403" t="s">
        <v>135</v>
      </c>
      <c r="D354" s="404">
        <v>0</v>
      </c>
      <c r="E354" s="404">
        <v>0</v>
      </c>
      <c r="F354" s="404">
        <v>0</v>
      </c>
      <c r="G354" s="403" t="s">
        <v>135</v>
      </c>
      <c r="H354" s="404">
        <v>0</v>
      </c>
    </row>
    <row r="355" spans="1:8" x14ac:dyDescent="0.25">
      <c r="A355" s="403" t="s">
        <v>1181</v>
      </c>
      <c r="B355" s="403" t="s">
        <v>1182</v>
      </c>
      <c r="C355" s="403" t="s">
        <v>135</v>
      </c>
      <c r="D355" s="404">
        <v>0</v>
      </c>
      <c r="E355" s="404">
        <v>0</v>
      </c>
      <c r="F355" s="404">
        <v>0</v>
      </c>
      <c r="G355" s="403" t="s">
        <v>135</v>
      </c>
      <c r="H355" s="404">
        <v>0</v>
      </c>
    </row>
    <row r="356" spans="1:8" x14ac:dyDescent="0.25">
      <c r="A356" s="403" t="s">
        <v>1183</v>
      </c>
      <c r="B356" s="403" t="s">
        <v>1184</v>
      </c>
      <c r="C356" s="403" t="s">
        <v>135</v>
      </c>
      <c r="D356" s="404">
        <v>0</v>
      </c>
      <c r="E356" s="404">
        <v>0</v>
      </c>
      <c r="F356" s="404">
        <v>0</v>
      </c>
      <c r="G356" s="403" t="s">
        <v>135</v>
      </c>
      <c r="H356" s="404">
        <v>0</v>
      </c>
    </row>
    <row r="357" spans="1:8" x14ac:dyDescent="0.25">
      <c r="A357" s="403" t="s">
        <v>1185</v>
      </c>
      <c r="B357" s="403" t="s">
        <v>1186</v>
      </c>
      <c r="C357" s="403" t="s">
        <v>135</v>
      </c>
      <c r="D357" s="404">
        <v>0</v>
      </c>
      <c r="E357" s="404">
        <v>0</v>
      </c>
      <c r="F357" s="404">
        <v>0</v>
      </c>
      <c r="G357" s="403" t="s">
        <v>135</v>
      </c>
      <c r="H357" s="404">
        <v>0</v>
      </c>
    </row>
    <row r="358" spans="1:8" x14ac:dyDescent="0.25">
      <c r="A358" s="403" t="s">
        <v>1187</v>
      </c>
      <c r="B358" s="403" t="s">
        <v>1188</v>
      </c>
      <c r="C358" s="403" t="s">
        <v>135</v>
      </c>
      <c r="D358" s="404">
        <v>0</v>
      </c>
      <c r="E358" s="404">
        <v>0</v>
      </c>
      <c r="F358" s="404">
        <v>0</v>
      </c>
      <c r="G358" s="403" t="s">
        <v>135</v>
      </c>
      <c r="H358" s="404">
        <v>0</v>
      </c>
    </row>
    <row r="359" spans="1:8" x14ac:dyDescent="0.25">
      <c r="A359" s="403" t="s">
        <v>1189</v>
      </c>
      <c r="B359" s="403" t="s">
        <v>1190</v>
      </c>
      <c r="C359" s="403" t="s">
        <v>135</v>
      </c>
      <c r="D359" s="404">
        <v>0</v>
      </c>
      <c r="E359" s="404">
        <v>0</v>
      </c>
      <c r="F359" s="404">
        <v>0</v>
      </c>
      <c r="G359" s="403" t="s">
        <v>135</v>
      </c>
      <c r="H359" s="404">
        <v>0</v>
      </c>
    </row>
    <row r="360" spans="1:8" x14ac:dyDescent="0.25">
      <c r="A360" s="403" t="s">
        <v>1191</v>
      </c>
      <c r="B360" s="403" t="s">
        <v>1192</v>
      </c>
      <c r="C360" s="403" t="s">
        <v>135</v>
      </c>
      <c r="D360" s="404">
        <v>547</v>
      </c>
      <c r="E360" s="404">
        <v>0</v>
      </c>
      <c r="F360" s="404">
        <v>0</v>
      </c>
      <c r="G360" s="403" t="s">
        <v>135</v>
      </c>
      <c r="H360" s="404">
        <v>547</v>
      </c>
    </row>
    <row r="361" spans="1:8" x14ac:dyDescent="0.25">
      <c r="A361" s="403" t="s">
        <v>1193</v>
      </c>
      <c r="B361" s="403" t="s">
        <v>1194</v>
      </c>
      <c r="C361" s="403" t="s">
        <v>135</v>
      </c>
      <c r="D361" s="404">
        <v>547</v>
      </c>
      <c r="E361" s="404">
        <v>0</v>
      </c>
      <c r="F361" s="404">
        <v>0</v>
      </c>
      <c r="G361" s="403" t="s">
        <v>135</v>
      </c>
      <c r="H361" s="404">
        <v>547</v>
      </c>
    </row>
    <row r="362" spans="1:8" x14ac:dyDescent="0.25">
      <c r="A362" s="403" t="s">
        <v>1195</v>
      </c>
      <c r="B362" s="403" t="s">
        <v>1196</v>
      </c>
      <c r="C362" s="403" t="s">
        <v>135</v>
      </c>
      <c r="D362" s="404">
        <v>0</v>
      </c>
      <c r="E362" s="404">
        <v>0</v>
      </c>
      <c r="F362" s="404">
        <v>0</v>
      </c>
      <c r="G362" s="403" t="s">
        <v>135</v>
      </c>
      <c r="H362" s="404">
        <v>0</v>
      </c>
    </row>
    <row r="363" spans="1:8" x14ac:dyDescent="0.25">
      <c r="A363" s="403" t="s">
        <v>1197</v>
      </c>
      <c r="B363" s="403" t="s">
        <v>614</v>
      </c>
      <c r="C363" s="403" t="s">
        <v>135</v>
      </c>
      <c r="D363" s="404">
        <v>0</v>
      </c>
      <c r="E363" s="404">
        <v>0</v>
      </c>
      <c r="F363" s="404">
        <v>0</v>
      </c>
      <c r="G363" s="403" t="s">
        <v>135</v>
      </c>
      <c r="H363" s="404">
        <v>0</v>
      </c>
    </row>
    <row r="364" spans="1:8" x14ac:dyDescent="0.25">
      <c r="A364" s="403" t="s">
        <v>1198</v>
      </c>
      <c r="B364" s="403" t="s">
        <v>1199</v>
      </c>
      <c r="C364" s="403" t="s">
        <v>135</v>
      </c>
      <c r="D364" s="404">
        <v>0</v>
      </c>
      <c r="E364" s="404">
        <v>0</v>
      </c>
      <c r="F364" s="404">
        <v>0</v>
      </c>
      <c r="G364" s="403" t="s">
        <v>135</v>
      </c>
      <c r="H364" s="404">
        <v>0</v>
      </c>
    </row>
    <row r="365" spans="1:8" x14ac:dyDescent="0.25">
      <c r="A365" s="403" t="s">
        <v>1200</v>
      </c>
      <c r="B365" s="403" t="s">
        <v>622</v>
      </c>
      <c r="C365" s="403" t="s">
        <v>135</v>
      </c>
      <c r="D365" s="404">
        <v>0</v>
      </c>
      <c r="E365" s="404">
        <v>0</v>
      </c>
      <c r="F365" s="404">
        <v>0</v>
      </c>
      <c r="G365" s="403" t="s">
        <v>135</v>
      </c>
      <c r="H365" s="404">
        <v>0</v>
      </c>
    </row>
    <row r="366" spans="1:8" x14ac:dyDescent="0.25">
      <c r="A366" s="403" t="s">
        <v>1201</v>
      </c>
      <c r="B366" s="403" t="s">
        <v>630</v>
      </c>
      <c r="C366" s="403" t="s">
        <v>135</v>
      </c>
      <c r="D366" s="404">
        <v>0</v>
      </c>
      <c r="E366" s="404">
        <v>0</v>
      </c>
      <c r="F366" s="404">
        <v>0</v>
      </c>
      <c r="G366" s="403" t="s">
        <v>135</v>
      </c>
      <c r="H366" s="404">
        <v>0</v>
      </c>
    </row>
    <row r="367" spans="1:8" x14ac:dyDescent="0.25">
      <c r="A367" s="403" t="s">
        <v>1202</v>
      </c>
      <c r="B367" s="403" t="s">
        <v>626</v>
      </c>
      <c r="C367" s="403" t="s">
        <v>135</v>
      </c>
      <c r="D367" s="404">
        <v>0</v>
      </c>
      <c r="E367" s="404">
        <v>0</v>
      </c>
      <c r="F367" s="404">
        <v>0</v>
      </c>
      <c r="G367" s="403" t="s">
        <v>135</v>
      </c>
      <c r="H367" s="404">
        <v>0</v>
      </c>
    </row>
    <row r="368" spans="1:8" x14ac:dyDescent="0.25">
      <c r="A368" s="405" t="s">
        <v>1203</v>
      </c>
      <c r="B368" s="405" t="s">
        <v>620</v>
      </c>
      <c r="C368" s="405" t="s">
        <v>135</v>
      </c>
      <c r="D368" s="406">
        <v>0</v>
      </c>
      <c r="E368" s="406">
        <v>0</v>
      </c>
      <c r="F368" s="406">
        <v>0</v>
      </c>
      <c r="G368" s="405" t="s">
        <v>135</v>
      </c>
      <c r="H368" s="406">
        <v>0</v>
      </c>
    </row>
    <row r="369" spans="1:8" x14ac:dyDescent="0.25">
      <c r="A369" s="405" t="s">
        <v>1204</v>
      </c>
      <c r="B369" s="405" t="s">
        <v>640</v>
      </c>
      <c r="C369" s="405" t="s">
        <v>135</v>
      </c>
      <c r="D369" s="406">
        <v>0</v>
      </c>
      <c r="E369" s="406">
        <v>0</v>
      </c>
      <c r="F369" s="406">
        <v>0</v>
      </c>
      <c r="G369" s="405" t="s">
        <v>135</v>
      </c>
      <c r="H369" s="406">
        <v>0</v>
      </c>
    </row>
    <row r="370" spans="1:8" x14ac:dyDescent="0.25">
      <c r="A370" s="403" t="s">
        <v>1205</v>
      </c>
      <c r="B370" s="403" t="s">
        <v>688</v>
      </c>
      <c r="C370" s="403" t="s">
        <v>135</v>
      </c>
      <c r="D370" s="404">
        <v>0</v>
      </c>
      <c r="E370" s="404">
        <v>0</v>
      </c>
      <c r="F370" s="404">
        <v>0</v>
      </c>
      <c r="G370" s="403" t="s">
        <v>135</v>
      </c>
      <c r="H370" s="404">
        <v>0</v>
      </c>
    </row>
    <row r="371" spans="1:8" x14ac:dyDescent="0.25">
      <c r="A371" s="403" t="s">
        <v>1206</v>
      </c>
      <c r="B371" s="403" t="s">
        <v>1207</v>
      </c>
      <c r="C371" s="403" t="s">
        <v>135</v>
      </c>
      <c r="D371" s="404">
        <v>0</v>
      </c>
      <c r="E371" s="404">
        <v>0</v>
      </c>
      <c r="F371" s="404">
        <v>0</v>
      </c>
      <c r="G371" s="403" t="s">
        <v>135</v>
      </c>
      <c r="H371" s="404">
        <v>0</v>
      </c>
    </row>
    <row r="372" spans="1:8" x14ac:dyDescent="0.25">
      <c r="A372" s="403" t="s">
        <v>1208</v>
      </c>
      <c r="B372" s="403" t="s">
        <v>1209</v>
      </c>
      <c r="C372" s="403" t="s">
        <v>135</v>
      </c>
      <c r="D372" s="404">
        <v>0</v>
      </c>
      <c r="E372" s="404">
        <v>0</v>
      </c>
      <c r="F372" s="404">
        <v>0</v>
      </c>
      <c r="G372" s="403" t="s">
        <v>135</v>
      </c>
      <c r="H372" s="404">
        <v>0</v>
      </c>
    </row>
    <row r="373" spans="1:8" x14ac:dyDescent="0.25">
      <c r="A373" s="403" t="s">
        <v>1210</v>
      </c>
      <c r="B373" s="403" t="s">
        <v>1211</v>
      </c>
      <c r="C373" s="403" t="s">
        <v>135</v>
      </c>
      <c r="D373" s="404">
        <v>32201.71</v>
      </c>
      <c r="E373" s="404">
        <v>32201.71</v>
      </c>
      <c r="F373" s="404">
        <v>32201.66</v>
      </c>
      <c r="G373" s="403" t="s">
        <v>135</v>
      </c>
      <c r="H373" s="404">
        <v>32201.66</v>
      </c>
    </row>
    <row r="374" spans="1:8" x14ac:dyDescent="0.25">
      <c r="A374" s="405" t="s">
        <v>1212</v>
      </c>
      <c r="B374" s="405" t="s">
        <v>1213</v>
      </c>
      <c r="C374" s="405" t="s">
        <v>135</v>
      </c>
      <c r="D374" s="406">
        <v>0</v>
      </c>
      <c r="E374" s="406">
        <v>0</v>
      </c>
      <c r="F374" s="406">
        <v>0</v>
      </c>
      <c r="G374" s="405" t="s">
        <v>135</v>
      </c>
      <c r="H374" s="406">
        <v>0</v>
      </c>
    </row>
    <row r="375" spans="1:8" x14ac:dyDescent="0.25">
      <c r="A375" s="403" t="s">
        <v>1214</v>
      </c>
      <c r="B375" s="403" t="s">
        <v>1215</v>
      </c>
      <c r="C375" s="403" t="s">
        <v>135</v>
      </c>
      <c r="D375" s="404">
        <v>0</v>
      </c>
      <c r="E375" s="404">
        <v>0</v>
      </c>
      <c r="F375" s="404">
        <v>0</v>
      </c>
      <c r="G375" s="403" t="s">
        <v>135</v>
      </c>
      <c r="H375" s="404">
        <v>0</v>
      </c>
    </row>
    <row r="376" spans="1:8" x14ac:dyDescent="0.25">
      <c r="A376" s="403" t="s">
        <v>1216</v>
      </c>
      <c r="B376" s="403" t="s">
        <v>1217</v>
      </c>
      <c r="C376" s="403" t="s">
        <v>135</v>
      </c>
      <c r="D376" s="404">
        <v>0</v>
      </c>
      <c r="E376" s="404">
        <v>0</v>
      </c>
      <c r="F376" s="404">
        <v>0</v>
      </c>
      <c r="G376" s="403" t="s">
        <v>135</v>
      </c>
      <c r="H376" s="404">
        <v>0</v>
      </c>
    </row>
    <row r="377" spans="1:8" x14ac:dyDescent="0.25">
      <c r="A377" s="403" t="s">
        <v>1218</v>
      </c>
      <c r="B377" s="403" t="s">
        <v>1219</v>
      </c>
      <c r="C377" s="403" t="s">
        <v>135</v>
      </c>
      <c r="D377" s="404">
        <v>0</v>
      </c>
      <c r="E377" s="404">
        <v>0</v>
      </c>
      <c r="F377" s="404">
        <v>0</v>
      </c>
      <c r="G377" s="403" t="s">
        <v>135</v>
      </c>
      <c r="H377" s="404">
        <v>0</v>
      </c>
    </row>
    <row r="378" spans="1:8" x14ac:dyDescent="0.25">
      <c r="A378" s="403" t="s">
        <v>1220</v>
      </c>
      <c r="B378" s="403" t="s">
        <v>1221</v>
      </c>
      <c r="C378" s="403" t="s">
        <v>135</v>
      </c>
      <c r="D378" s="404">
        <v>32201.71</v>
      </c>
      <c r="E378" s="404">
        <v>32201.71</v>
      </c>
      <c r="F378" s="404">
        <v>32201.66</v>
      </c>
      <c r="G378" s="403" t="s">
        <v>135</v>
      </c>
      <c r="H378" s="404">
        <v>32201.66</v>
      </c>
    </row>
    <row r="379" spans="1:8" x14ac:dyDescent="0.25">
      <c r="A379" s="403" t="s">
        <v>1222</v>
      </c>
      <c r="B379" s="403" t="s">
        <v>1223</v>
      </c>
      <c r="C379" s="403" t="s">
        <v>135</v>
      </c>
      <c r="D379" s="404">
        <v>0</v>
      </c>
      <c r="E379" s="404">
        <v>0</v>
      </c>
      <c r="F379" s="404">
        <v>0</v>
      </c>
      <c r="G379" s="403" t="s">
        <v>135</v>
      </c>
      <c r="H379" s="404">
        <v>0</v>
      </c>
    </row>
    <row r="380" spans="1:8" x14ac:dyDescent="0.25">
      <c r="A380" s="403" t="s">
        <v>1224</v>
      </c>
      <c r="B380" s="403" t="s">
        <v>1225</v>
      </c>
      <c r="C380" s="403" t="s">
        <v>135</v>
      </c>
      <c r="D380" s="404">
        <v>0</v>
      </c>
      <c r="E380" s="404">
        <v>0</v>
      </c>
      <c r="F380" s="404">
        <v>0</v>
      </c>
      <c r="G380" s="403" t="s">
        <v>135</v>
      </c>
      <c r="H380" s="404">
        <v>0</v>
      </c>
    </row>
    <row r="381" spans="1:8" x14ac:dyDescent="0.25">
      <c r="A381" s="403" t="s">
        <v>1226</v>
      </c>
      <c r="B381" s="403" t="s">
        <v>1227</v>
      </c>
      <c r="C381" s="403" t="s">
        <v>135</v>
      </c>
      <c r="D381" s="404">
        <v>0</v>
      </c>
      <c r="E381" s="404">
        <v>0</v>
      </c>
      <c r="F381" s="404">
        <v>0</v>
      </c>
      <c r="G381" s="403" t="s">
        <v>135</v>
      </c>
      <c r="H381" s="404">
        <v>0</v>
      </c>
    </row>
    <row r="382" spans="1:8" x14ac:dyDescent="0.25">
      <c r="A382" s="403" t="s">
        <v>1228</v>
      </c>
      <c r="B382" s="403" t="s">
        <v>1229</v>
      </c>
      <c r="C382" s="403" t="s">
        <v>135</v>
      </c>
      <c r="D382" s="404">
        <v>0</v>
      </c>
      <c r="E382" s="404">
        <v>0</v>
      </c>
      <c r="F382" s="404">
        <v>0</v>
      </c>
      <c r="G382" s="403" t="s">
        <v>135</v>
      </c>
      <c r="H382" s="404">
        <v>0</v>
      </c>
    </row>
    <row r="383" spans="1:8" x14ac:dyDescent="0.25">
      <c r="A383" s="403" t="s">
        <v>1230</v>
      </c>
      <c r="B383" s="403" t="s">
        <v>1231</v>
      </c>
      <c r="C383" s="403" t="s">
        <v>135</v>
      </c>
      <c r="D383" s="404">
        <v>0</v>
      </c>
      <c r="E383" s="404">
        <v>0</v>
      </c>
      <c r="F383" s="404">
        <v>0</v>
      </c>
      <c r="G383" s="403" t="s">
        <v>135</v>
      </c>
      <c r="H383" s="404">
        <v>0</v>
      </c>
    </row>
    <row r="384" spans="1:8" x14ac:dyDescent="0.25">
      <c r="A384" s="403" t="s">
        <v>1232</v>
      </c>
      <c r="B384" s="403" t="s">
        <v>1233</v>
      </c>
      <c r="C384" s="403" t="s">
        <v>135</v>
      </c>
      <c r="D384" s="404">
        <v>0</v>
      </c>
      <c r="E384" s="404">
        <v>0</v>
      </c>
      <c r="F384" s="404">
        <v>0</v>
      </c>
      <c r="G384" s="403" t="s">
        <v>135</v>
      </c>
      <c r="H384" s="404">
        <v>0</v>
      </c>
    </row>
    <row r="385" spans="1:8" x14ac:dyDescent="0.25">
      <c r="A385" s="403" t="s">
        <v>1234</v>
      </c>
      <c r="B385" s="403" t="s">
        <v>1012</v>
      </c>
      <c r="C385" s="403" t="s">
        <v>135</v>
      </c>
      <c r="D385" s="404">
        <v>0</v>
      </c>
      <c r="E385" s="404">
        <v>0</v>
      </c>
      <c r="F385" s="404">
        <v>0</v>
      </c>
      <c r="G385" s="403" t="s">
        <v>135</v>
      </c>
      <c r="H385" s="404">
        <v>0</v>
      </c>
    </row>
    <row r="386" spans="1:8" x14ac:dyDescent="0.25">
      <c r="A386" s="403" t="s">
        <v>1235</v>
      </c>
      <c r="B386" s="403" t="s">
        <v>13</v>
      </c>
      <c r="C386" s="403" t="s">
        <v>135</v>
      </c>
      <c r="D386" s="404">
        <v>231005.93</v>
      </c>
      <c r="E386" s="404">
        <v>0</v>
      </c>
      <c r="F386" s="404">
        <v>0</v>
      </c>
      <c r="G386" s="403" t="s">
        <v>135</v>
      </c>
      <c r="H386" s="404">
        <v>231005.93</v>
      </c>
    </row>
    <row r="387" spans="1:8" x14ac:dyDescent="0.25">
      <c r="A387" s="403" t="s">
        <v>1236</v>
      </c>
      <c r="B387" s="403" t="s">
        <v>1237</v>
      </c>
      <c r="C387" s="403" t="s">
        <v>135</v>
      </c>
      <c r="D387" s="404">
        <v>231005.93</v>
      </c>
      <c r="E387" s="404">
        <v>0</v>
      </c>
      <c r="F387" s="404">
        <v>0</v>
      </c>
      <c r="G387" s="403" t="s">
        <v>135</v>
      </c>
      <c r="H387" s="404">
        <v>231005.93</v>
      </c>
    </row>
    <row r="388" spans="1:8" x14ac:dyDescent="0.25">
      <c r="A388" s="403" t="s">
        <v>1238</v>
      </c>
      <c r="B388" s="403" t="s">
        <v>1239</v>
      </c>
      <c r="C388" s="403" t="s">
        <v>135</v>
      </c>
      <c r="D388" s="404">
        <v>0</v>
      </c>
      <c r="E388" s="404">
        <v>0</v>
      </c>
      <c r="F388" s="404">
        <v>0</v>
      </c>
      <c r="G388" s="403" t="s">
        <v>135</v>
      </c>
      <c r="H388" s="404">
        <v>0</v>
      </c>
    </row>
    <row r="389" spans="1:8" x14ac:dyDescent="0.25">
      <c r="A389" s="403" t="s">
        <v>1240</v>
      </c>
      <c r="B389" s="403" t="s">
        <v>1241</v>
      </c>
      <c r="C389" s="403" t="s">
        <v>135</v>
      </c>
      <c r="D389" s="404">
        <v>100000</v>
      </c>
      <c r="E389" s="404">
        <v>0</v>
      </c>
      <c r="F389" s="404">
        <v>0</v>
      </c>
      <c r="G389" s="403" t="s">
        <v>135</v>
      </c>
      <c r="H389" s="404">
        <v>100000</v>
      </c>
    </row>
    <row r="390" spans="1:8" x14ac:dyDescent="0.25">
      <c r="A390" s="403" t="s">
        <v>1242</v>
      </c>
      <c r="B390" s="403" t="s">
        <v>1243</v>
      </c>
      <c r="C390" s="403" t="s">
        <v>135</v>
      </c>
      <c r="D390" s="404">
        <v>100000</v>
      </c>
      <c r="E390" s="404">
        <v>0</v>
      </c>
      <c r="F390" s="404">
        <v>0</v>
      </c>
      <c r="G390" s="403" t="s">
        <v>135</v>
      </c>
      <c r="H390" s="404">
        <v>100000</v>
      </c>
    </row>
    <row r="391" spans="1:8" x14ac:dyDescent="0.25">
      <c r="A391" s="403" t="s">
        <v>1244</v>
      </c>
      <c r="B391" s="403" t="s">
        <v>1245</v>
      </c>
      <c r="C391" s="403" t="s">
        <v>135</v>
      </c>
      <c r="D391" s="404">
        <v>0</v>
      </c>
      <c r="E391" s="404">
        <v>0</v>
      </c>
      <c r="F391" s="404">
        <v>0</v>
      </c>
      <c r="G391" s="403" t="s">
        <v>135</v>
      </c>
      <c r="H391" s="404">
        <v>0</v>
      </c>
    </row>
    <row r="392" spans="1:8" x14ac:dyDescent="0.25">
      <c r="A392" s="403" t="s">
        <v>1246</v>
      </c>
      <c r="B392" s="403" t="s">
        <v>1247</v>
      </c>
      <c r="C392" s="403" t="s">
        <v>135</v>
      </c>
      <c r="D392" s="404">
        <v>0</v>
      </c>
      <c r="E392" s="404">
        <v>0</v>
      </c>
      <c r="F392" s="404">
        <v>0</v>
      </c>
      <c r="G392" s="403" t="s">
        <v>135</v>
      </c>
      <c r="H392" s="404">
        <v>0</v>
      </c>
    </row>
    <row r="393" spans="1:8" x14ac:dyDescent="0.25">
      <c r="A393" s="403" t="s">
        <v>1248</v>
      </c>
      <c r="B393" s="403" t="s">
        <v>1249</v>
      </c>
      <c r="C393" s="403" t="s">
        <v>135</v>
      </c>
      <c r="D393" s="404">
        <v>31005.93</v>
      </c>
      <c r="E393" s="404">
        <v>0</v>
      </c>
      <c r="F393" s="404">
        <v>0</v>
      </c>
      <c r="G393" s="403" t="s">
        <v>135</v>
      </c>
      <c r="H393" s="404">
        <v>31005.93</v>
      </c>
    </row>
    <row r="394" spans="1:8" x14ac:dyDescent="0.25">
      <c r="A394" s="403" t="s">
        <v>1250</v>
      </c>
      <c r="B394" s="403" t="s">
        <v>1251</v>
      </c>
      <c r="C394" s="403" t="s">
        <v>135</v>
      </c>
      <c r="D394" s="404">
        <v>0</v>
      </c>
      <c r="E394" s="404">
        <v>0</v>
      </c>
      <c r="F394" s="404">
        <v>0</v>
      </c>
      <c r="G394" s="403" t="s">
        <v>135</v>
      </c>
      <c r="H394" s="404">
        <v>0</v>
      </c>
    </row>
    <row r="395" spans="1:8" x14ac:dyDescent="0.25">
      <c r="A395" s="403" t="s">
        <v>1252</v>
      </c>
      <c r="B395" s="403" t="s">
        <v>1253</v>
      </c>
      <c r="C395" s="403" t="s">
        <v>135</v>
      </c>
      <c r="D395" s="404">
        <v>0</v>
      </c>
      <c r="E395" s="404">
        <v>0</v>
      </c>
      <c r="F395" s="404">
        <v>0</v>
      </c>
      <c r="G395" s="403" t="s">
        <v>135</v>
      </c>
      <c r="H395" s="404">
        <v>0</v>
      </c>
    </row>
    <row r="396" spans="1:8" x14ac:dyDescent="0.25">
      <c r="A396" s="403" t="s">
        <v>1254</v>
      </c>
      <c r="B396" s="403" t="s">
        <v>19</v>
      </c>
      <c r="C396" s="403" t="s">
        <v>135</v>
      </c>
      <c r="D396" s="404">
        <v>0</v>
      </c>
      <c r="E396" s="404">
        <v>0</v>
      </c>
      <c r="F396" s="404">
        <v>0</v>
      </c>
      <c r="G396" s="403" t="s">
        <v>135</v>
      </c>
      <c r="H396" s="404">
        <v>0</v>
      </c>
    </row>
    <row r="397" spans="1:8" x14ac:dyDescent="0.25">
      <c r="A397" s="403" t="s">
        <v>1255</v>
      </c>
      <c r="B397" s="403" t="s">
        <v>1256</v>
      </c>
      <c r="C397" s="403" t="s">
        <v>135</v>
      </c>
      <c r="D397" s="404">
        <v>0</v>
      </c>
      <c r="E397" s="404">
        <v>0</v>
      </c>
      <c r="F397" s="404">
        <v>0</v>
      </c>
      <c r="G397" s="403" t="s">
        <v>135</v>
      </c>
      <c r="H397" s="404">
        <v>0</v>
      </c>
    </row>
    <row r="398" spans="1:8" x14ac:dyDescent="0.25">
      <c r="A398" s="403" t="s">
        <v>1257</v>
      </c>
      <c r="B398" s="403" t="s">
        <v>23</v>
      </c>
      <c r="C398" s="403" t="s">
        <v>135</v>
      </c>
      <c r="D398" s="404">
        <v>0</v>
      </c>
      <c r="E398" s="404">
        <v>0</v>
      </c>
      <c r="F398" s="404">
        <v>0</v>
      </c>
      <c r="G398" s="403" t="s">
        <v>135</v>
      </c>
      <c r="H398" s="404">
        <v>0</v>
      </c>
    </row>
    <row r="399" spans="1:8" x14ac:dyDescent="0.25">
      <c r="A399" s="403" t="s">
        <v>1258</v>
      </c>
      <c r="B399" s="403" t="s">
        <v>24</v>
      </c>
      <c r="C399" s="403" t="s">
        <v>135</v>
      </c>
      <c r="D399" s="404">
        <v>0</v>
      </c>
      <c r="E399" s="404">
        <v>0</v>
      </c>
      <c r="F399" s="404">
        <v>0</v>
      </c>
      <c r="G399" s="403" t="s">
        <v>135</v>
      </c>
      <c r="H399" s="404">
        <v>0</v>
      </c>
    </row>
    <row r="400" spans="1:8" x14ac:dyDescent="0.25">
      <c r="A400" s="403" t="s">
        <v>1259</v>
      </c>
      <c r="B400" s="403" t="s">
        <v>28</v>
      </c>
      <c r="C400" s="403" t="s">
        <v>135</v>
      </c>
      <c r="D400" s="404">
        <v>0</v>
      </c>
      <c r="E400" s="404">
        <v>0</v>
      </c>
      <c r="F400" s="404">
        <v>0</v>
      </c>
      <c r="G400" s="403" t="s">
        <v>135</v>
      </c>
      <c r="H400" s="404">
        <v>0</v>
      </c>
    </row>
    <row r="401" spans="1:8" x14ac:dyDescent="0.25">
      <c r="A401" s="403" t="s">
        <v>1260</v>
      </c>
      <c r="B401" s="403" t="s">
        <v>30</v>
      </c>
      <c r="C401" s="403" t="s">
        <v>135</v>
      </c>
      <c r="D401" s="404">
        <v>0</v>
      </c>
      <c r="E401" s="404">
        <v>0</v>
      </c>
      <c r="F401" s="404">
        <v>0</v>
      </c>
      <c r="G401" s="403" t="s">
        <v>135</v>
      </c>
      <c r="H401" s="404">
        <v>0</v>
      </c>
    </row>
    <row r="402" spans="1:8" x14ac:dyDescent="0.25">
      <c r="A402" s="405" t="s">
        <v>1261</v>
      </c>
      <c r="B402" s="405" t="s">
        <v>32</v>
      </c>
      <c r="C402" s="405" t="s">
        <v>135</v>
      </c>
      <c r="D402" s="406">
        <v>0</v>
      </c>
      <c r="E402" s="406">
        <v>0</v>
      </c>
      <c r="F402" s="406">
        <v>0</v>
      </c>
      <c r="G402" s="405" t="s">
        <v>135</v>
      </c>
      <c r="H402" s="406">
        <v>0</v>
      </c>
    </row>
    <row r="403" spans="1:8" x14ac:dyDescent="0.25">
      <c r="A403" s="405" t="s">
        <v>1262</v>
      </c>
      <c r="B403" s="405" t="s">
        <v>1263</v>
      </c>
      <c r="C403" s="405" t="s">
        <v>135</v>
      </c>
      <c r="D403" s="406">
        <v>0</v>
      </c>
      <c r="E403" s="406">
        <v>0</v>
      </c>
      <c r="F403" s="406">
        <v>0</v>
      </c>
      <c r="G403" s="405" t="s">
        <v>135</v>
      </c>
      <c r="H403" s="406">
        <v>0</v>
      </c>
    </row>
    <row r="404" spans="1:8" x14ac:dyDescent="0.25">
      <c r="A404" s="405" t="s">
        <v>1264</v>
      </c>
      <c r="B404" s="405" t="s">
        <v>36</v>
      </c>
      <c r="C404" s="405" t="s">
        <v>135</v>
      </c>
      <c r="D404" s="406">
        <v>0</v>
      </c>
      <c r="E404" s="406">
        <v>0</v>
      </c>
      <c r="F404" s="406">
        <v>0</v>
      </c>
      <c r="G404" s="405" t="s">
        <v>135</v>
      </c>
      <c r="H404" s="406">
        <v>0</v>
      </c>
    </row>
    <row r="405" spans="1:8" x14ac:dyDescent="0.25">
      <c r="A405" s="405" t="s">
        <v>1265</v>
      </c>
      <c r="B405" s="405" t="s">
        <v>1266</v>
      </c>
      <c r="C405" s="405" t="s">
        <v>135</v>
      </c>
      <c r="D405" s="408">
        <v>0</v>
      </c>
      <c r="E405" s="406">
        <v>0</v>
      </c>
      <c r="F405" s="406">
        <v>0</v>
      </c>
      <c r="G405" s="405" t="s">
        <v>135</v>
      </c>
      <c r="H405" s="408">
        <v>0</v>
      </c>
    </row>
    <row r="406" spans="1:8" x14ac:dyDescent="0.25">
      <c r="A406" s="405" t="s">
        <v>1267</v>
      </c>
      <c r="B406" s="405" t="s">
        <v>40</v>
      </c>
      <c r="C406" s="405" t="s">
        <v>135</v>
      </c>
      <c r="D406" s="408">
        <v>0</v>
      </c>
      <c r="E406" s="406">
        <v>0</v>
      </c>
      <c r="F406" s="406">
        <v>0</v>
      </c>
      <c r="G406" s="405" t="s">
        <v>135</v>
      </c>
      <c r="H406" s="408">
        <v>0</v>
      </c>
    </row>
    <row r="407" spans="1:8" x14ac:dyDescent="0.25">
      <c r="A407" s="403" t="s">
        <v>1268</v>
      </c>
      <c r="B407" s="403" t="s">
        <v>1269</v>
      </c>
      <c r="C407" s="403" t="s">
        <v>135</v>
      </c>
      <c r="D407" s="407">
        <v>3681206.48</v>
      </c>
      <c r="E407" s="404">
        <v>0</v>
      </c>
      <c r="F407" s="404">
        <v>0</v>
      </c>
      <c r="G407" s="403" t="s">
        <v>135</v>
      </c>
      <c r="H407" s="407">
        <v>3681206.48</v>
      </c>
    </row>
    <row r="408" spans="1:8" x14ac:dyDescent="0.25">
      <c r="A408" s="405" t="s">
        <v>1270</v>
      </c>
      <c r="B408" s="405" t="s">
        <v>1271</v>
      </c>
      <c r="C408" s="405" t="s">
        <v>135</v>
      </c>
      <c r="D408" s="406">
        <v>0</v>
      </c>
      <c r="E408" s="406">
        <v>0</v>
      </c>
      <c r="F408" s="406">
        <v>0</v>
      </c>
      <c r="G408" s="405" t="s">
        <v>135</v>
      </c>
      <c r="H408" s="406">
        <v>0</v>
      </c>
    </row>
    <row r="409" spans="1:8" x14ac:dyDescent="0.25">
      <c r="A409" s="405" t="s">
        <v>1272</v>
      </c>
      <c r="B409" s="405" t="s">
        <v>50</v>
      </c>
      <c r="C409" s="405" t="s">
        <v>135</v>
      </c>
      <c r="D409" s="408">
        <v>0</v>
      </c>
      <c r="E409" s="406">
        <v>0</v>
      </c>
      <c r="F409" s="406">
        <v>0</v>
      </c>
      <c r="G409" s="405" t="s">
        <v>135</v>
      </c>
      <c r="H409" s="408">
        <v>0</v>
      </c>
    </row>
    <row r="410" spans="1:8" x14ac:dyDescent="0.25">
      <c r="A410" s="405" t="s">
        <v>1273</v>
      </c>
      <c r="B410" s="405" t="s">
        <v>51</v>
      </c>
      <c r="C410" s="405" t="s">
        <v>135</v>
      </c>
      <c r="D410" s="406">
        <v>0</v>
      </c>
      <c r="E410" s="406">
        <v>0</v>
      </c>
      <c r="F410" s="406">
        <v>0</v>
      </c>
      <c r="G410" s="405" t="s">
        <v>135</v>
      </c>
      <c r="H410" s="406">
        <v>0</v>
      </c>
    </row>
    <row r="411" spans="1:8" x14ac:dyDescent="0.25">
      <c r="A411" s="405" t="s">
        <v>1274</v>
      </c>
      <c r="B411" s="405" t="s">
        <v>1275</v>
      </c>
      <c r="C411" s="405" t="s">
        <v>135</v>
      </c>
      <c r="D411" s="406">
        <v>0</v>
      </c>
      <c r="E411" s="406">
        <v>0</v>
      </c>
      <c r="F411" s="406">
        <v>0</v>
      </c>
      <c r="G411" s="405" t="s">
        <v>135</v>
      </c>
      <c r="H411" s="406">
        <v>0</v>
      </c>
    </row>
    <row r="412" spans="1:8" x14ac:dyDescent="0.25">
      <c r="A412" s="403" t="s">
        <v>1276</v>
      </c>
      <c r="B412" s="403" t="s">
        <v>1277</v>
      </c>
      <c r="C412" s="403" t="s">
        <v>135</v>
      </c>
      <c r="D412" s="404">
        <v>3681206.48</v>
      </c>
      <c r="E412" s="404">
        <v>0</v>
      </c>
      <c r="F412" s="404">
        <v>0</v>
      </c>
      <c r="G412" s="403" t="s">
        <v>135</v>
      </c>
      <c r="H412" s="404">
        <v>3681206.48</v>
      </c>
    </row>
    <row r="413" spans="1:8" x14ac:dyDescent="0.25">
      <c r="A413" s="405" t="s">
        <v>1278</v>
      </c>
      <c r="B413" s="405" t="s">
        <v>1279</v>
      </c>
      <c r="C413" s="405" t="s">
        <v>135</v>
      </c>
      <c r="D413" s="406">
        <v>0</v>
      </c>
      <c r="E413" s="406">
        <v>0</v>
      </c>
      <c r="F413" s="406">
        <v>0</v>
      </c>
      <c r="G413" s="405" t="s">
        <v>135</v>
      </c>
      <c r="H413" s="406">
        <v>0</v>
      </c>
    </row>
    <row r="414" spans="1:8" x14ac:dyDescent="0.25">
      <c r="A414" s="405" t="s">
        <v>1280</v>
      </c>
      <c r="B414" s="405" t="s">
        <v>1281</v>
      </c>
      <c r="C414" s="405" t="s">
        <v>135</v>
      </c>
      <c r="D414" s="406">
        <v>3874942.11</v>
      </c>
      <c r="E414" s="406">
        <v>0</v>
      </c>
      <c r="F414" s="406">
        <v>0</v>
      </c>
      <c r="G414" s="405" t="s">
        <v>135</v>
      </c>
      <c r="H414" s="406">
        <v>3874942.11</v>
      </c>
    </row>
    <row r="415" spans="1:8" x14ac:dyDescent="0.25">
      <c r="A415" s="405" t="s">
        <v>1282</v>
      </c>
      <c r="B415" s="405" t="s">
        <v>1283</v>
      </c>
      <c r="C415" s="405" t="s">
        <v>135</v>
      </c>
      <c r="D415" s="406">
        <v>1437397.48</v>
      </c>
      <c r="E415" s="406">
        <v>0</v>
      </c>
      <c r="F415" s="406">
        <v>0</v>
      </c>
      <c r="G415" s="405" t="s">
        <v>135</v>
      </c>
      <c r="H415" s="406">
        <v>1437397.48</v>
      </c>
    </row>
    <row r="416" spans="1:8" x14ac:dyDescent="0.25">
      <c r="A416" s="403" t="s">
        <v>1284</v>
      </c>
      <c r="B416" s="403" t="s">
        <v>1285</v>
      </c>
      <c r="C416" s="403" t="s">
        <v>135</v>
      </c>
      <c r="D416" s="404">
        <v>5223059.5599999996</v>
      </c>
      <c r="E416" s="404">
        <v>0</v>
      </c>
      <c r="F416" s="404">
        <v>0</v>
      </c>
      <c r="G416" s="403" t="s">
        <v>135</v>
      </c>
      <c r="H416" s="404">
        <v>5223059.5599999996</v>
      </c>
    </row>
    <row r="417" spans="1:8" x14ac:dyDescent="0.25">
      <c r="A417" s="405" t="s">
        <v>1286</v>
      </c>
      <c r="B417" s="405" t="s">
        <v>1287</v>
      </c>
      <c r="C417" s="405" t="s">
        <v>135</v>
      </c>
      <c r="D417" s="406">
        <v>1109287.1299999999</v>
      </c>
      <c r="E417" s="406">
        <v>0</v>
      </c>
      <c r="F417" s="406">
        <v>0</v>
      </c>
      <c r="G417" s="405" t="s">
        <v>135</v>
      </c>
      <c r="H417" s="406">
        <v>1109287.1299999999</v>
      </c>
    </row>
    <row r="418" spans="1:8" x14ac:dyDescent="0.25">
      <c r="A418" s="405" t="s">
        <v>1288</v>
      </c>
      <c r="B418" s="405" t="s">
        <v>1289</v>
      </c>
      <c r="C418" s="405" t="s">
        <v>135</v>
      </c>
      <c r="D418" s="406">
        <v>-3226825.32</v>
      </c>
      <c r="E418" s="406">
        <v>0</v>
      </c>
      <c r="F418" s="406">
        <v>0</v>
      </c>
      <c r="G418" s="405" t="s">
        <v>135</v>
      </c>
      <c r="H418" s="406">
        <v>-3226825.32</v>
      </c>
    </row>
    <row r="419" spans="1:8" x14ac:dyDescent="0.25">
      <c r="A419" s="403" t="s">
        <v>1290</v>
      </c>
      <c r="B419" s="403" t="s">
        <v>1291</v>
      </c>
      <c r="C419" s="403" t="s">
        <v>135</v>
      </c>
      <c r="D419" s="404">
        <v>-667976.74</v>
      </c>
      <c r="E419" s="404">
        <v>0</v>
      </c>
      <c r="F419" s="404">
        <v>0</v>
      </c>
      <c r="G419" s="403" t="s">
        <v>135</v>
      </c>
      <c r="H419" s="404">
        <v>-667976.74</v>
      </c>
    </row>
    <row r="420" spans="1:8" x14ac:dyDescent="0.25">
      <c r="A420" s="403" t="s">
        <v>1292</v>
      </c>
      <c r="B420" s="403" t="s">
        <v>1293</v>
      </c>
      <c r="C420" s="403" t="s">
        <v>135</v>
      </c>
      <c r="D420" s="404">
        <v>-193735.63</v>
      </c>
      <c r="E420" s="404">
        <v>0</v>
      </c>
      <c r="F420" s="404">
        <v>0</v>
      </c>
      <c r="G420" s="403" t="s">
        <v>135</v>
      </c>
      <c r="H420" s="404">
        <v>-193735.63</v>
      </c>
    </row>
    <row r="421" spans="1:8" x14ac:dyDescent="0.25">
      <c r="A421" s="403" t="s">
        <v>1294</v>
      </c>
      <c r="B421" s="403" t="s">
        <v>1295</v>
      </c>
      <c r="C421" s="403" t="s">
        <v>135</v>
      </c>
      <c r="D421" s="404">
        <v>0</v>
      </c>
      <c r="E421" s="404">
        <v>0</v>
      </c>
      <c r="F421" s="404">
        <v>0</v>
      </c>
      <c r="G421" s="403" t="s">
        <v>135</v>
      </c>
      <c r="H421" s="404">
        <v>0</v>
      </c>
    </row>
    <row r="422" spans="1:8" x14ac:dyDescent="0.25">
      <c r="A422" s="403" t="s">
        <v>1296</v>
      </c>
      <c r="B422" s="403" t="s">
        <v>1297</v>
      </c>
      <c r="C422" s="403" t="s">
        <v>135</v>
      </c>
      <c r="D422" s="404">
        <v>-193735.63</v>
      </c>
      <c r="E422" s="404">
        <v>0</v>
      </c>
      <c r="F422" s="404">
        <v>0</v>
      </c>
      <c r="G422" s="403" t="s">
        <v>135</v>
      </c>
      <c r="H422" s="404">
        <v>-193735.63</v>
      </c>
    </row>
    <row r="423" spans="1:8" x14ac:dyDescent="0.25">
      <c r="A423" s="403" t="s">
        <v>1298</v>
      </c>
      <c r="B423" s="403" t="s">
        <v>1299</v>
      </c>
      <c r="C423" s="403" t="s">
        <v>135</v>
      </c>
      <c r="D423" s="404">
        <v>0</v>
      </c>
      <c r="E423" s="404">
        <v>0</v>
      </c>
      <c r="F423" s="404">
        <v>0</v>
      </c>
      <c r="G423" s="403" t="s">
        <v>135</v>
      </c>
      <c r="H423" s="404">
        <v>0</v>
      </c>
    </row>
    <row r="424" spans="1:8" x14ac:dyDescent="0.25">
      <c r="A424" s="403" t="s">
        <v>1300</v>
      </c>
      <c r="B424" s="403" t="s">
        <v>1301</v>
      </c>
      <c r="C424" s="403" t="s">
        <v>135</v>
      </c>
      <c r="D424" s="404">
        <v>0</v>
      </c>
      <c r="E424" s="404">
        <v>0</v>
      </c>
      <c r="F424" s="404">
        <v>0</v>
      </c>
      <c r="G424" s="403" t="s">
        <v>135</v>
      </c>
      <c r="H424" s="404">
        <v>0</v>
      </c>
    </row>
    <row r="425" spans="1:8" x14ac:dyDescent="0.25">
      <c r="A425" s="405" t="s">
        <v>1302</v>
      </c>
      <c r="B425" s="405" t="s">
        <v>57</v>
      </c>
      <c r="C425" s="405" t="s">
        <v>135</v>
      </c>
      <c r="D425" s="406">
        <v>0</v>
      </c>
      <c r="E425" s="406">
        <v>0</v>
      </c>
      <c r="F425" s="406">
        <v>0</v>
      </c>
      <c r="G425" s="405" t="s">
        <v>135</v>
      </c>
      <c r="H425" s="406">
        <v>0</v>
      </c>
    </row>
    <row r="426" spans="1:8" x14ac:dyDescent="0.25">
      <c r="A426" s="405" t="s">
        <v>1303</v>
      </c>
      <c r="B426" s="405" t="s">
        <v>1304</v>
      </c>
      <c r="C426" s="405" t="s">
        <v>135</v>
      </c>
      <c r="D426" s="406">
        <v>0</v>
      </c>
      <c r="E426" s="406">
        <v>0</v>
      </c>
      <c r="F426" s="406">
        <v>0</v>
      </c>
      <c r="G426" s="405" t="s">
        <v>135</v>
      </c>
      <c r="H426" s="406">
        <v>0</v>
      </c>
    </row>
    <row r="427" spans="1:8" x14ac:dyDescent="0.25">
      <c r="A427" s="405" t="s">
        <v>1305</v>
      </c>
      <c r="B427" s="405" t="s">
        <v>1306</v>
      </c>
      <c r="C427" s="405" t="s">
        <v>135</v>
      </c>
      <c r="D427" s="406">
        <v>0</v>
      </c>
      <c r="E427" s="406">
        <v>0</v>
      </c>
      <c r="F427" s="406">
        <v>0</v>
      </c>
      <c r="G427" s="405" t="s">
        <v>135</v>
      </c>
      <c r="H427" s="406">
        <v>0</v>
      </c>
    </row>
    <row r="428" spans="1:8" x14ac:dyDescent="0.25">
      <c r="A428" s="405" t="s">
        <v>1307</v>
      </c>
      <c r="B428" s="405" t="s">
        <v>1308</v>
      </c>
      <c r="C428" s="405" t="s">
        <v>135</v>
      </c>
      <c r="D428" s="406">
        <v>0</v>
      </c>
      <c r="E428" s="406">
        <v>0</v>
      </c>
      <c r="F428" s="406">
        <v>0</v>
      </c>
      <c r="G428" s="405" t="s">
        <v>135</v>
      </c>
      <c r="H428" s="406">
        <v>0</v>
      </c>
    </row>
    <row r="429" spans="1:8" x14ac:dyDescent="0.25">
      <c r="A429" s="405" t="s">
        <v>1309</v>
      </c>
      <c r="B429" s="405" t="s">
        <v>1310</v>
      </c>
      <c r="C429" s="405" t="s">
        <v>135</v>
      </c>
      <c r="D429" s="406">
        <v>0</v>
      </c>
      <c r="E429" s="406">
        <v>0</v>
      </c>
      <c r="F429" s="406">
        <v>0</v>
      </c>
      <c r="G429" s="405" t="s">
        <v>135</v>
      </c>
      <c r="H429" s="406">
        <v>0</v>
      </c>
    </row>
    <row r="430" spans="1:8" x14ac:dyDescent="0.25">
      <c r="A430" s="405" t="s">
        <v>1311</v>
      </c>
      <c r="B430" s="405" t="s">
        <v>1312</v>
      </c>
      <c r="C430" s="405" t="s">
        <v>135</v>
      </c>
      <c r="D430" s="406">
        <v>0</v>
      </c>
      <c r="E430" s="406">
        <v>0</v>
      </c>
      <c r="F430" s="406">
        <v>0</v>
      </c>
      <c r="G430" s="405" t="s">
        <v>135</v>
      </c>
      <c r="H430" s="406">
        <v>0</v>
      </c>
    </row>
    <row r="431" spans="1:8" x14ac:dyDescent="0.25">
      <c r="A431" s="405" t="s">
        <v>1313</v>
      </c>
      <c r="B431" s="405" t="s">
        <v>1314</v>
      </c>
      <c r="C431" s="405" t="s">
        <v>135</v>
      </c>
      <c r="D431" s="406">
        <v>0</v>
      </c>
      <c r="E431" s="406">
        <v>0</v>
      </c>
      <c r="F431" s="406">
        <v>0</v>
      </c>
      <c r="G431" s="405" t="s">
        <v>135</v>
      </c>
      <c r="H431" s="406">
        <v>0</v>
      </c>
    </row>
    <row r="432" spans="1:8" x14ac:dyDescent="0.25">
      <c r="A432" s="405" t="s">
        <v>1315</v>
      </c>
      <c r="B432" s="405" t="s">
        <v>1316</v>
      </c>
      <c r="C432" s="405" t="s">
        <v>135</v>
      </c>
      <c r="D432" s="406">
        <v>0</v>
      </c>
      <c r="E432" s="406">
        <v>0</v>
      </c>
      <c r="F432" s="406">
        <v>0</v>
      </c>
      <c r="G432" s="405" t="s">
        <v>135</v>
      </c>
      <c r="H432" s="406">
        <v>0</v>
      </c>
    </row>
    <row r="433" spans="1:8" x14ac:dyDescent="0.25">
      <c r="A433" s="405" t="s">
        <v>1317</v>
      </c>
      <c r="B433" s="405" t="s">
        <v>1318</v>
      </c>
      <c r="C433" s="405" t="s">
        <v>135</v>
      </c>
      <c r="D433" s="406">
        <v>0</v>
      </c>
      <c r="E433" s="406">
        <v>0</v>
      </c>
      <c r="F433" s="406">
        <v>0</v>
      </c>
      <c r="G433" s="405" t="s">
        <v>135</v>
      </c>
      <c r="H433" s="406">
        <v>0</v>
      </c>
    </row>
    <row r="434" spans="1:8" x14ac:dyDescent="0.25">
      <c r="A434" s="403" t="s">
        <v>1319</v>
      </c>
      <c r="B434" s="403" t="s">
        <v>1320</v>
      </c>
      <c r="C434" s="403" t="s">
        <v>135</v>
      </c>
      <c r="D434" s="404">
        <v>0</v>
      </c>
      <c r="E434" s="404">
        <v>0</v>
      </c>
      <c r="F434" s="404">
        <v>0</v>
      </c>
      <c r="G434" s="403" t="s">
        <v>135</v>
      </c>
      <c r="H434" s="404">
        <v>0</v>
      </c>
    </row>
    <row r="435" spans="1:8" x14ac:dyDescent="0.25">
      <c r="A435" s="405" t="s">
        <v>1321</v>
      </c>
      <c r="B435" s="405" t="s">
        <v>1322</v>
      </c>
      <c r="C435" s="405" t="s">
        <v>135</v>
      </c>
      <c r="D435" s="406">
        <v>839650.37</v>
      </c>
      <c r="E435" s="406">
        <v>0</v>
      </c>
      <c r="F435" s="406">
        <v>483516.17</v>
      </c>
      <c r="G435" s="405" t="s">
        <v>135</v>
      </c>
      <c r="H435" s="406">
        <v>1323166.54</v>
      </c>
    </row>
    <row r="436" spans="1:8" x14ac:dyDescent="0.25">
      <c r="A436" s="405" t="s">
        <v>1323</v>
      </c>
      <c r="B436" s="405" t="s">
        <v>1324</v>
      </c>
      <c r="C436" s="405" t="s">
        <v>135</v>
      </c>
      <c r="D436" s="406">
        <v>0</v>
      </c>
      <c r="E436" s="406">
        <v>0</v>
      </c>
      <c r="F436" s="406">
        <v>0</v>
      </c>
      <c r="G436" s="405" t="s">
        <v>135</v>
      </c>
      <c r="H436" s="406">
        <v>0</v>
      </c>
    </row>
    <row r="437" spans="1:8" x14ac:dyDescent="0.25">
      <c r="A437" s="405" t="s">
        <v>1325</v>
      </c>
      <c r="B437" s="405" t="s">
        <v>86</v>
      </c>
      <c r="C437" s="405" t="s">
        <v>135</v>
      </c>
      <c r="D437" s="406">
        <v>0</v>
      </c>
      <c r="E437" s="406">
        <v>0</v>
      </c>
      <c r="F437" s="406">
        <v>0</v>
      </c>
      <c r="G437" s="405" t="s">
        <v>135</v>
      </c>
      <c r="H437" s="406">
        <v>0</v>
      </c>
    </row>
    <row r="438" spans="1:8" x14ac:dyDescent="0.25">
      <c r="A438" s="405" t="s">
        <v>1326</v>
      </c>
      <c r="B438" s="405" t="s">
        <v>1327</v>
      </c>
      <c r="C438" s="405" t="s">
        <v>135</v>
      </c>
      <c r="D438" s="406">
        <v>0</v>
      </c>
      <c r="E438" s="406">
        <v>0</v>
      </c>
      <c r="F438" s="406">
        <v>0</v>
      </c>
      <c r="G438" s="405" t="s">
        <v>135</v>
      </c>
      <c r="H438" s="406">
        <v>0</v>
      </c>
    </row>
    <row r="439" spans="1:8" x14ac:dyDescent="0.25">
      <c r="A439" s="405" t="s">
        <v>1328</v>
      </c>
      <c r="B439" s="405" t="s">
        <v>1329</v>
      </c>
      <c r="C439" s="405" t="s">
        <v>135</v>
      </c>
      <c r="D439" s="406">
        <v>0</v>
      </c>
      <c r="E439" s="406">
        <v>0</v>
      </c>
      <c r="F439" s="406">
        <v>0</v>
      </c>
      <c r="G439" s="405" t="s">
        <v>135</v>
      </c>
      <c r="H439" s="406">
        <v>0</v>
      </c>
    </row>
    <row r="440" spans="1:8" x14ac:dyDescent="0.25">
      <c r="A440" s="403" t="s">
        <v>1330</v>
      </c>
      <c r="B440" s="403" t="s">
        <v>1331</v>
      </c>
      <c r="C440" s="403" t="s">
        <v>135</v>
      </c>
      <c r="D440" s="404">
        <v>0</v>
      </c>
      <c r="E440" s="404">
        <v>0</v>
      </c>
      <c r="F440" s="404">
        <v>0</v>
      </c>
      <c r="G440" s="403" t="s">
        <v>135</v>
      </c>
      <c r="H440" s="404">
        <v>0</v>
      </c>
    </row>
    <row r="441" spans="1:8" x14ac:dyDescent="0.25">
      <c r="A441" s="405" t="s">
        <v>1332</v>
      </c>
      <c r="B441" s="405" t="s">
        <v>1333</v>
      </c>
      <c r="C441" s="405" t="s">
        <v>135</v>
      </c>
      <c r="D441" s="406">
        <v>0</v>
      </c>
      <c r="E441" s="406">
        <v>0</v>
      </c>
      <c r="F441" s="406">
        <v>0</v>
      </c>
      <c r="G441" s="405" t="s">
        <v>135</v>
      </c>
      <c r="H441" s="406">
        <v>0</v>
      </c>
    </row>
    <row r="442" spans="1:8" x14ac:dyDescent="0.25">
      <c r="A442" s="403" t="s">
        <v>1334</v>
      </c>
      <c r="B442" s="403" t="s">
        <v>1335</v>
      </c>
      <c r="C442" s="403" t="s">
        <v>135</v>
      </c>
      <c r="D442" s="404">
        <v>0</v>
      </c>
      <c r="E442" s="404">
        <v>0</v>
      </c>
      <c r="F442" s="404">
        <v>0</v>
      </c>
      <c r="G442" s="403" t="s">
        <v>135</v>
      </c>
      <c r="H442" s="404">
        <v>0</v>
      </c>
    </row>
    <row r="443" spans="1:8" x14ac:dyDescent="0.25">
      <c r="A443" s="405" t="s">
        <v>1336</v>
      </c>
      <c r="B443" s="405" t="s">
        <v>1337</v>
      </c>
      <c r="C443" s="405" t="s">
        <v>135</v>
      </c>
      <c r="D443" s="406">
        <v>0</v>
      </c>
      <c r="E443" s="406">
        <v>0</v>
      </c>
      <c r="F443" s="406">
        <v>0</v>
      </c>
      <c r="G443" s="405" t="s">
        <v>135</v>
      </c>
      <c r="H443" s="406">
        <v>0</v>
      </c>
    </row>
    <row r="444" spans="1:8" x14ac:dyDescent="0.25">
      <c r="A444" s="405" t="s">
        <v>1338</v>
      </c>
      <c r="B444" s="405" t="s">
        <v>1339</v>
      </c>
      <c r="C444" s="405" t="s">
        <v>135</v>
      </c>
      <c r="D444" s="406">
        <v>0</v>
      </c>
      <c r="E444" s="406">
        <v>0</v>
      </c>
      <c r="F444" s="406">
        <v>0</v>
      </c>
      <c r="G444" s="405" t="s">
        <v>135</v>
      </c>
      <c r="H444" s="406">
        <v>0</v>
      </c>
    </row>
    <row r="445" spans="1:8" x14ac:dyDescent="0.25">
      <c r="A445" s="405" t="s">
        <v>1340</v>
      </c>
      <c r="B445" s="405" t="s">
        <v>1341</v>
      </c>
      <c r="C445" s="405" t="s">
        <v>135</v>
      </c>
      <c r="D445" s="406">
        <v>0</v>
      </c>
      <c r="E445" s="406">
        <v>0</v>
      </c>
      <c r="F445" s="406">
        <v>0</v>
      </c>
      <c r="G445" s="405" t="s">
        <v>135</v>
      </c>
      <c r="H445" s="406">
        <v>0</v>
      </c>
    </row>
    <row r="446" spans="1:8" x14ac:dyDescent="0.25">
      <c r="A446" s="405" t="s">
        <v>1342</v>
      </c>
      <c r="B446" s="405" t="s">
        <v>1343</v>
      </c>
      <c r="C446" s="405" t="s">
        <v>135</v>
      </c>
      <c r="D446" s="406">
        <v>0</v>
      </c>
      <c r="E446" s="406">
        <v>0</v>
      </c>
      <c r="F446" s="406">
        <v>0</v>
      </c>
      <c r="G446" s="405" t="s">
        <v>135</v>
      </c>
      <c r="H446" s="406">
        <v>0</v>
      </c>
    </row>
    <row r="447" spans="1:8" x14ac:dyDescent="0.25">
      <c r="A447" s="405" t="s">
        <v>1344</v>
      </c>
      <c r="B447" s="405" t="s">
        <v>200</v>
      </c>
      <c r="C447" s="405" t="s">
        <v>135</v>
      </c>
      <c r="D447" s="406">
        <v>0</v>
      </c>
      <c r="E447" s="406">
        <v>0</v>
      </c>
      <c r="F447" s="406">
        <v>0</v>
      </c>
      <c r="G447" s="405" t="s">
        <v>135</v>
      </c>
      <c r="H447" s="406">
        <v>0</v>
      </c>
    </row>
    <row r="448" spans="1:8" x14ac:dyDescent="0.25">
      <c r="A448" s="403" t="s">
        <v>1345</v>
      </c>
      <c r="B448" s="403" t="s">
        <v>1346</v>
      </c>
      <c r="C448" s="403" t="s">
        <v>135</v>
      </c>
      <c r="D448" s="404">
        <v>0</v>
      </c>
      <c r="E448" s="404">
        <v>0</v>
      </c>
      <c r="F448" s="404">
        <v>0</v>
      </c>
      <c r="G448" s="403" t="s">
        <v>135</v>
      </c>
      <c r="H448" s="404">
        <v>0</v>
      </c>
    </row>
    <row r="449" spans="1:8" x14ac:dyDescent="0.25">
      <c r="A449" s="405" t="s">
        <v>1347</v>
      </c>
      <c r="B449" s="405" t="s">
        <v>1348</v>
      </c>
      <c r="C449" s="405" t="s">
        <v>135</v>
      </c>
      <c r="D449" s="406">
        <v>0</v>
      </c>
      <c r="E449" s="406">
        <v>0</v>
      </c>
      <c r="F449" s="406">
        <v>0</v>
      </c>
      <c r="G449" s="405" t="s">
        <v>135</v>
      </c>
      <c r="H449" s="406">
        <v>0</v>
      </c>
    </row>
    <row r="450" spans="1:8" x14ac:dyDescent="0.25">
      <c r="A450" s="405" t="s">
        <v>1349</v>
      </c>
      <c r="B450" s="405" t="s">
        <v>1350</v>
      </c>
      <c r="C450" s="405" t="s">
        <v>135</v>
      </c>
      <c r="D450" s="406">
        <v>0</v>
      </c>
      <c r="E450" s="406">
        <v>0</v>
      </c>
      <c r="F450" s="406">
        <v>0</v>
      </c>
      <c r="G450" s="405" t="s">
        <v>135</v>
      </c>
      <c r="H450" s="406">
        <v>0</v>
      </c>
    </row>
    <row r="451" spans="1:8" x14ac:dyDescent="0.25">
      <c r="A451" s="405" t="s">
        <v>1351</v>
      </c>
      <c r="B451" s="405" t="s">
        <v>1352</v>
      </c>
      <c r="C451" s="405" t="s">
        <v>135</v>
      </c>
      <c r="D451" s="406">
        <v>0</v>
      </c>
      <c r="E451" s="406">
        <v>0</v>
      </c>
      <c r="F451" s="406">
        <v>0</v>
      </c>
      <c r="G451" s="405" t="s">
        <v>135</v>
      </c>
      <c r="H451" s="406">
        <v>0</v>
      </c>
    </row>
    <row r="452" spans="1:8" x14ac:dyDescent="0.25">
      <c r="A452" s="405" t="s">
        <v>1353</v>
      </c>
      <c r="B452" s="405" t="s">
        <v>1354</v>
      </c>
      <c r="C452" s="405" t="s">
        <v>135</v>
      </c>
      <c r="D452" s="406">
        <v>0</v>
      </c>
      <c r="E452" s="406">
        <v>0</v>
      </c>
      <c r="F452" s="406">
        <v>0</v>
      </c>
      <c r="G452" s="405" t="s">
        <v>135</v>
      </c>
      <c r="H452" s="406">
        <v>0</v>
      </c>
    </row>
    <row r="453" spans="1:8" x14ac:dyDescent="0.25">
      <c r="A453" s="403" t="s">
        <v>1355</v>
      </c>
      <c r="B453" s="403" t="s">
        <v>90</v>
      </c>
      <c r="C453" s="403" t="s">
        <v>135</v>
      </c>
      <c r="D453" s="404">
        <v>0</v>
      </c>
      <c r="E453" s="404">
        <v>0</v>
      </c>
      <c r="F453" s="404">
        <v>0</v>
      </c>
      <c r="G453" s="403" t="s">
        <v>135</v>
      </c>
      <c r="H453" s="404">
        <v>0</v>
      </c>
    </row>
    <row r="454" spans="1:8" x14ac:dyDescent="0.25">
      <c r="A454" s="405" t="s">
        <v>1356</v>
      </c>
      <c r="B454" s="405" t="s">
        <v>1357</v>
      </c>
      <c r="C454" s="405" t="s">
        <v>135</v>
      </c>
      <c r="D454" s="406">
        <v>0</v>
      </c>
      <c r="E454" s="406">
        <v>0</v>
      </c>
      <c r="F454" s="406">
        <v>0</v>
      </c>
      <c r="G454" s="405" t="s">
        <v>135</v>
      </c>
      <c r="H454" s="406">
        <v>0</v>
      </c>
    </row>
    <row r="455" spans="1:8" x14ac:dyDescent="0.25">
      <c r="A455" s="405" t="s">
        <v>1358</v>
      </c>
      <c r="B455" s="405" t="s">
        <v>92</v>
      </c>
      <c r="C455" s="405" t="s">
        <v>135</v>
      </c>
      <c r="D455" s="406">
        <v>0</v>
      </c>
      <c r="E455" s="406">
        <v>0</v>
      </c>
      <c r="F455" s="406">
        <v>0</v>
      </c>
      <c r="G455" s="405" t="s">
        <v>135</v>
      </c>
      <c r="H455" s="406">
        <v>0</v>
      </c>
    </row>
    <row r="456" spans="1:8" x14ac:dyDescent="0.25">
      <c r="A456" s="405" t="s">
        <v>1359</v>
      </c>
      <c r="B456" s="405" t="s">
        <v>1360</v>
      </c>
      <c r="C456" s="405" t="s">
        <v>135</v>
      </c>
      <c r="D456" s="406">
        <v>0</v>
      </c>
      <c r="E456" s="406">
        <v>0</v>
      </c>
      <c r="F456" s="406">
        <v>0</v>
      </c>
      <c r="G456" s="405" t="s">
        <v>135</v>
      </c>
      <c r="H456" s="406">
        <v>0</v>
      </c>
    </row>
    <row r="457" spans="1:8" x14ac:dyDescent="0.25">
      <c r="A457" s="405" t="s">
        <v>1361</v>
      </c>
      <c r="B457" s="405" t="s">
        <v>1362</v>
      </c>
      <c r="C457" s="405" t="s">
        <v>135</v>
      </c>
      <c r="D457" s="406">
        <v>0</v>
      </c>
      <c r="E457" s="406">
        <v>0</v>
      </c>
      <c r="F457" s="406">
        <v>0</v>
      </c>
      <c r="G457" s="405" t="s">
        <v>135</v>
      </c>
      <c r="H457" s="406">
        <v>0</v>
      </c>
    </row>
    <row r="458" spans="1:8" x14ac:dyDescent="0.25">
      <c r="A458" s="405" t="s">
        <v>1363</v>
      </c>
      <c r="B458" s="405" t="s">
        <v>1364</v>
      </c>
      <c r="C458" s="405" t="s">
        <v>135</v>
      </c>
      <c r="D458" s="406">
        <v>0</v>
      </c>
      <c r="E458" s="406">
        <v>0</v>
      </c>
      <c r="F458" s="406">
        <v>0</v>
      </c>
      <c r="G458" s="405" t="s">
        <v>135</v>
      </c>
      <c r="H458" s="406">
        <v>0</v>
      </c>
    </row>
    <row r="459" spans="1:8" x14ac:dyDescent="0.25">
      <c r="A459" s="405" t="s">
        <v>1365</v>
      </c>
      <c r="B459" s="405" t="s">
        <v>1366</v>
      </c>
      <c r="C459" s="405" t="s">
        <v>135</v>
      </c>
      <c r="D459" s="406">
        <v>0</v>
      </c>
      <c r="E459" s="406">
        <v>0</v>
      </c>
      <c r="F459" s="406">
        <v>0</v>
      </c>
      <c r="G459" s="405" t="s">
        <v>135</v>
      </c>
      <c r="H459" s="406">
        <v>0</v>
      </c>
    </row>
    <row r="460" spans="1:8" x14ac:dyDescent="0.25">
      <c r="A460" s="405" t="s">
        <v>1367</v>
      </c>
      <c r="B460" s="405" t="s">
        <v>1368</v>
      </c>
      <c r="C460" s="405" t="s">
        <v>135</v>
      </c>
      <c r="D460" s="406">
        <v>0</v>
      </c>
      <c r="E460" s="406">
        <v>0</v>
      </c>
      <c r="F460" s="406">
        <v>0</v>
      </c>
      <c r="G460" s="405" t="s">
        <v>135</v>
      </c>
      <c r="H460" s="406">
        <v>0</v>
      </c>
    </row>
    <row r="461" spans="1:8" x14ac:dyDescent="0.25">
      <c r="A461" s="405" t="s">
        <v>1369</v>
      </c>
      <c r="B461" s="405" t="s">
        <v>93</v>
      </c>
      <c r="C461" s="405" t="s">
        <v>135</v>
      </c>
      <c r="D461" s="406">
        <v>0</v>
      </c>
      <c r="E461" s="406">
        <v>0</v>
      </c>
      <c r="F461" s="406">
        <v>0</v>
      </c>
      <c r="G461" s="405" t="s">
        <v>135</v>
      </c>
      <c r="H461" s="406">
        <v>0</v>
      </c>
    </row>
    <row r="462" spans="1:8" x14ac:dyDescent="0.25">
      <c r="A462" s="405" t="s">
        <v>1370</v>
      </c>
      <c r="B462" s="405" t="s">
        <v>1371</v>
      </c>
      <c r="C462" s="405" t="s">
        <v>135</v>
      </c>
      <c r="D462" s="406">
        <v>0</v>
      </c>
      <c r="E462" s="406">
        <v>0</v>
      </c>
      <c r="F462" s="406">
        <v>0</v>
      </c>
      <c r="G462" s="405" t="s">
        <v>135</v>
      </c>
      <c r="H462" s="406">
        <v>0</v>
      </c>
    </row>
    <row r="463" spans="1:8" x14ac:dyDescent="0.25">
      <c r="A463" s="403" t="s">
        <v>1372</v>
      </c>
      <c r="B463" s="403" t="s">
        <v>1373</v>
      </c>
      <c r="C463" s="403" t="s">
        <v>135</v>
      </c>
      <c r="D463" s="404">
        <v>0</v>
      </c>
      <c r="E463" s="404">
        <v>0</v>
      </c>
      <c r="F463" s="404">
        <v>0</v>
      </c>
      <c r="G463" s="403" t="s">
        <v>135</v>
      </c>
      <c r="H463" s="404">
        <v>0</v>
      </c>
    </row>
    <row r="464" spans="1:8" x14ac:dyDescent="0.25">
      <c r="A464" s="405" t="s">
        <v>1374</v>
      </c>
      <c r="B464" s="405" t="s">
        <v>1375</v>
      </c>
      <c r="C464" s="405" t="s">
        <v>135</v>
      </c>
      <c r="D464" s="406">
        <v>0</v>
      </c>
      <c r="E464" s="406">
        <v>0</v>
      </c>
      <c r="F464" s="406">
        <v>0</v>
      </c>
      <c r="G464" s="405" t="s">
        <v>135</v>
      </c>
      <c r="H464" s="406">
        <v>0</v>
      </c>
    </row>
    <row r="465" spans="1:8" x14ac:dyDescent="0.25">
      <c r="A465" s="405" t="s">
        <v>1376</v>
      </c>
      <c r="B465" s="405" t="s">
        <v>1377</v>
      </c>
      <c r="C465" s="405" t="s">
        <v>135</v>
      </c>
      <c r="D465" s="406">
        <v>0</v>
      </c>
      <c r="E465" s="406">
        <v>0</v>
      </c>
      <c r="F465" s="406">
        <v>0</v>
      </c>
      <c r="G465" s="405" t="s">
        <v>135</v>
      </c>
      <c r="H465" s="406">
        <v>0</v>
      </c>
    </row>
    <row r="466" spans="1:8" x14ac:dyDescent="0.25">
      <c r="A466" s="405" t="s">
        <v>1378</v>
      </c>
      <c r="B466" s="405" t="s">
        <v>94</v>
      </c>
      <c r="C466" s="405" t="s">
        <v>135</v>
      </c>
      <c r="D466" s="406">
        <v>0</v>
      </c>
      <c r="E466" s="406">
        <v>0</v>
      </c>
      <c r="F466" s="406">
        <v>0</v>
      </c>
      <c r="G466" s="405" t="s">
        <v>135</v>
      </c>
      <c r="H466" s="406">
        <v>0</v>
      </c>
    </row>
    <row r="467" spans="1:8" x14ac:dyDescent="0.25">
      <c r="A467" s="405" t="s">
        <v>1379</v>
      </c>
      <c r="B467" s="405" t="s">
        <v>1380</v>
      </c>
      <c r="C467" s="405" t="s">
        <v>135</v>
      </c>
      <c r="D467" s="406">
        <v>0</v>
      </c>
      <c r="E467" s="406">
        <v>0</v>
      </c>
      <c r="F467" s="406">
        <v>0</v>
      </c>
      <c r="G467" s="405" t="s">
        <v>135</v>
      </c>
      <c r="H467" s="406">
        <v>0</v>
      </c>
    </row>
    <row r="468" spans="1:8" x14ac:dyDescent="0.25">
      <c r="A468" s="403" t="s">
        <v>1381</v>
      </c>
      <c r="B468" s="403" t="s">
        <v>1382</v>
      </c>
      <c r="C468" s="403" t="s">
        <v>135</v>
      </c>
      <c r="D468" s="404">
        <v>0</v>
      </c>
      <c r="E468" s="404">
        <v>0</v>
      </c>
      <c r="F468" s="404">
        <v>0</v>
      </c>
      <c r="G468" s="403" t="s">
        <v>135</v>
      </c>
      <c r="H468" s="404">
        <v>0</v>
      </c>
    </row>
    <row r="469" spans="1:8" x14ac:dyDescent="0.25">
      <c r="A469" s="405" t="s">
        <v>1383</v>
      </c>
      <c r="B469" s="405" t="s">
        <v>1384</v>
      </c>
      <c r="C469" s="405" t="s">
        <v>135</v>
      </c>
      <c r="D469" s="406">
        <v>0</v>
      </c>
      <c r="E469" s="406">
        <v>0</v>
      </c>
      <c r="F469" s="406">
        <v>0</v>
      </c>
      <c r="G469" s="405" t="s">
        <v>135</v>
      </c>
      <c r="H469" s="406">
        <v>0</v>
      </c>
    </row>
    <row r="470" spans="1:8" x14ac:dyDescent="0.25">
      <c r="A470" s="405" t="s">
        <v>1385</v>
      </c>
      <c r="B470" s="405" t="s">
        <v>1386</v>
      </c>
      <c r="C470" s="405" t="s">
        <v>135</v>
      </c>
      <c r="D470" s="406">
        <v>0</v>
      </c>
      <c r="E470" s="406">
        <v>0</v>
      </c>
      <c r="F470" s="406">
        <v>0</v>
      </c>
      <c r="G470" s="405" t="s">
        <v>135</v>
      </c>
      <c r="H470" s="406">
        <v>0</v>
      </c>
    </row>
    <row r="471" spans="1:8" x14ac:dyDescent="0.25">
      <c r="A471" s="403" t="s">
        <v>1387</v>
      </c>
      <c r="B471" s="403" t="s">
        <v>1388</v>
      </c>
      <c r="C471" s="403" t="s">
        <v>135</v>
      </c>
      <c r="D471" s="404">
        <v>0</v>
      </c>
      <c r="E471" s="404">
        <v>0</v>
      </c>
      <c r="F471" s="404">
        <v>0</v>
      </c>
      <c r="G471" s="403" t="s">
        <v>135</v>
      </c>
      <c r="H471" s="404">
        <v>0</v>
      </c>
    </row>
    <row r="472" spans="1:8" x14ac:dyDescent="0.25">
      <c r="A472" s="403" t="s">
        <v>1389</v>
      </c>
      <c r="B472" s="403" t="s">
        <v>1390</v>
      </c>
      <c r="C472" s="403" t="s">
        <v>135</v>
      </c>
      <c r="D472" s="404">
        <v>0</v>
      </c>
      <c r="E472" s="404">
        <v>0</v>
      </c>
      <c r="F472" s="404">
        <v>0</v>
      </c>
      <c r="G472" s="403" t="s">
        <v>135</v>
      </c>
      <c r="H472" s="404">
        <v>0</v>
      </c>
    </row>
    <row r="473" spans="1:8" x14ac:dyDescent="0.25">
      <c r="A473" s="405" t="s">
        <v>1391</v>
      </c>
      <c r="B473" s="405" t="s">
        <v>1392</v>
      </c>
      <c r="C473" s="405" t="s">
        <v>135</v>
      </c>
      <c r="D473" s="406">
        <v>0</v>
      </c>
      <c r="E473" s="406">
        <v>0</v>
      </c>
      <c r="F473" s="406">
        <v>0</v>
      </c>
      <c r="G473" s="405" t="s">
        <v>135</v>
      </c>
      <c r="H473" s="406">
        <v>0</v>
      </c>
    </row>
    <row r="474" spans="1:8" x14ac:dyDescent="0.25">
      <c r="A474" s="405" t="s">
        <v>1393</v>
      </c>
      <c r="B474" s="405" t="s">
        <v>1394</v>
      </c>
      <c r="C474" s="405" t="s">
        <v>135</v>
      </c>
      <c r="D474" s="406">
        <v>0</v>
      </c>
      <c r="E474" s="406">
        <v>0</v>
      </c>
      <c r="F474" s="406">
        <v>0</v>
      </c>
      <c r="G474" s="405" t="s">
        <v>135</v>
      </c>
      <c r="H474" s="406">
        <v>0</v>
      </c>
    </row>
    <row r="475" spans="1:8" x14ac:dyDescent="0.25">
      <c r="A475" s="403" t="s">
        <v>1395</v>
      </c>
      <c r="B475" s="403" t="s">
        <v>1396</v>
      </c>
      <c r="C475" s="403" t="s">
        <v>135</v>
      </c>
      <c r="D475" s="404">
        <v>0</v>
      </c>
      <c r="E475" s="404">
        <v>0</v>
      </c>
      <c r="F475" s="404">
        <v>0</v>
      </c>
      <c r="G475" s="403" t="s">
        <v>135</v>
      </c>
      <c r="H475" s="404">
        <v>0</v>
      </c>
    </row>
    <row r="476" spans="1:8" x14ac:dyDescent="0.25">
      <c r="A476" s="403" t="s">
        <v>1397</v>
      </c>
      <c r="B476" s="403" t="s">
        <v>1398</v>
      </c>
      <c r="C476" s="403" t="s">
        <v>135</v>
      </c>
      <c r="D476" s="404">
        <v>0</v>
      </c>
      <c r="E476" s="404">
        <v>0</v>
      </c>
      <c r="F476" s="404">
        <v>0</v>
      </c>
      <c r="G476" s="403" t="s">
        <v>135</v>
      </c>
      <c r="H476" s="404">
        <v>0</v>
      </c>
    </row>
    <row r="477" spans="1:8" x14ac:dyDescent="0.25">
      <c r="A477" s="403" t="s">
        <v>1399</v>
      </c>
      <c r="B477" s="403" t="s">
        <v>1400</v>
      </c>
      <c r="C477" s="403" t="s">
        <v>135</v>
      </c>
      <c r="D477" s="404">
        <v>0</v>
      </c>
      <c r="E477" s="404">
        <v>0</v>
      </c>
      <c r="F477" s="404">
        <v>0</v>
      </c>
      <c r="G477" s="403" t="s">
        <v>135</v>
      </c>
      <c r="H477" s="404">
        <v>0</v>
      </c>
    </row>
    <row r="478" spans="1:8" x14ac:dyDescent="0.25">
      <c r="A478" s="403" t="s">
        <v>1401</v>
      </c>
      <c r="B478" s="403" t="s">
        <v>1402</v>
      </c>
      <c r="C478" s="403" t="s">
        <v>135</v>
      </c>
      <c r="D478" s="404">
        <v>0</v>
      </c>
      <c r="E478" s="404">
        <v>0</v>
      </c>
      <c r="F478" s="404">
        <v>0</v>
      </c>
      <c r="G478" s="403" t="s">
        <v>135</v>
      </c>
      <c r="H478" s="404">
        <v>0</v>
      </c>
    </row>
    <row r="479" spans="1:8" x14ac:dyDescent="0.25">
      <c r="A479" s="403" t="s">
        <v>1403</v>
      </c>
      <c r="B479" s="403" t="s">
        <v>1404</v>
      </c>
      <c r="C479" s="403" t="s">
        <v>135</v>
      </c>
      <c r="D479" s="404">
        <v>0</v>
      </c>
      <c r="E479" s="404">
        <v>0</v>
      </c>
      <c r="F479" s="404">
        <v>0</v>
      </c>
      <c r="G479" s="403" t="s">
        <v>135</v>
      </c>
      <c r="H479" s="404">
        <v>0</v>
      </c>
    </row>
    <row r="480" spans="1:8" x14ac:dyDescent="0.25">
      <c r="A480" s="405" t="s">
        <v>1405</v>
      </c>
      <c r="B480" s="405" t="s">
        <v>1406</v>
      </c>
      <c r="C480" s="405" t="s">
        <v>135</v>
      </c>
      <c r="D480" s="406">
        <v>0</v>
      </c>
      <c r="E480" s="406">
        <v>0</v>
      </c>
      <c r="F480" s="406">
        <v>0</v>
      </c>
      <c r="G480" s="405" t="s">
        <v>135</v>
      </c>
      <c r="H480" s="406">
        <v>0</v>
      </c>
    </row>
    <row r="481" spans="1:8" x14ac:dyDescent="0.25">
      <c r="A481" s="403" t="s">
        <v>1407</v>
      </c>
      <c r="B481" s="403" t="s">
        <v>1408</v>
      </c>
      <c r="C481" s="403" t="s">
        <v>135</v>
      </c>
      <c r="D481" s="404">
        <v>0</v>
      </c>
      <c r="E481" s="404">
        <v>0</v>
      </c>
      <c r="F481" s="404">
        <v>0</v>
      </c>
      <c r="G481" s="403" t="s">
        <v>135</v>
      </c>
      <c r="H481" s="404">
        <v>0</v>
      </c>
    </row>
    <row r="482" spans="1:8" x14ac:dyDescent="0.25">
      <c r="A482" s="405" t="s">
        <v>1409</v>
      </c>
      <c r="B482" s="405" t="s">
        <v>1410</v>
      </c>
      <c r="C482" s="405" t="s">
        <v>135</v>
      </c>
      <c r="D482" s="406">
        <v>0</v>
      </c>
      <c r="E482" s="406">
        <v>0</v>
      </c>
      <c r="F482" s="406">
        <v>0</v>
      </c>
      <c r="G482" s="405" t="s">
        <v>135</v>
      </c>
      <c r="H482" s="406">
        <v>0</v>
      </c>
    </row>
    <row r="483" spans="1:8" x14ac:dyDescent="0.25">
      <c r="A483" s="405" t="s">
        <v>1411</v>
      </c>
      <c r="B483" s="405" t="s">
        <v>1412</v>
      </c>
      <c r="C483" s="405" t="s">
        <v>135</v>
      </c>
      <c r="D483" s="406">
        <v>0</v>
      </c>
      <c r="E483" s="406">
        <v>0</v>
      </c>
      <c r="F483" s="406">
        <v>0</v>
      </c>
      <c r="G483" s="405" t="s">
        <v>135</v>
      </c>
      <c r="H483" s="406">
        <v>0</v>
      </c>
    </row>
    <row r="484" spans="1:8" x14ac:dyDescent="0.25">
      <c r="A484" s="405" t="s">
        <v>1413</v>
      </c>
      <c r="B484" s="405" t="s">
        <v>1414</v>
      </c>
      <c r="C484" s="405" t="s">
        <v>135</v>
      </c>
      <c r="D484" s="406">
        <v>837147.32</v>
      </c>
      <c r="E484" s="406">
        <v>0</v>
      </c>
      <c r="F484" s="406">
        <v>482092.35</v>
      </c>
      <c r="G484" s="405" t="s">
        <v>135</v>
      </c>
      <c r="H484" s="406">
        <v>1319239.67</v>
      </c>
    </row>
    <row r="485" spans="1:8" x14ac:dyDescent="0.25">
      <c r="A485" s="403" t="s">
        <v>1415</v>
      </c>
      <c r="B485" s="403" t="s">
        <v>103</v>
      </c>
      <c r="C485" s="403" t="s">
        <v>135</v>
      </c>
      <c r="D485" s="404">
        <v>0</v>
      </c>
      <c r="E485" s="404">
        <v>0</v>
      </c>
      <c r="F485" s="404">
        <v>0</v>
      </c>
      <c r="G485" s="403" t="s">
        <v>135</v>
      </c>
      <c r="H485" s="404">
        <v>0</v>
      </c>
    </row>
    <row r="486" spans="1:8" x14ac:dyDescent="0.25">
      <c r="A486" s="405" t="s">
        <v>1416</v>
      </c>
      <c r="B486" s="405" t="s">
        <v>112</v>
      </c>
      <c r="C486" s="405" t="s">
        <v>135</v>
      </c>
      <c r="D486" s="406">
        <v>0</v>
      </c>
      <c r="E486" s="406">
        <v>0</v>
      </c>
      <c r="F486" s="406">
        <v>0</v>
      </c>
      <c r="G486" s="405" t="s">
        <v>135</v>
      </c>
      <c r="H486" s="406">
        <v>0</v>
      </c>
    </row>
    <row r="487" spans="1:8" x14ac:dyDescent="0.25">
      <c r="A487" s="405" t="s">
        <v>1417</v>
      </c>
      <c r="B487" s="405" t="s">
        <v>50</v>
      </c>
      <c r="C487" s="405" t="s">
        <v>135</v>
      </c>
      <c r="D487" s="406">
        <v>0</v>
      </c>
      <c r="E487" s="406">
        <v>0</v>
      </c>
      <c r="F487" s="406">
        <v>0</v>
      </c>
      <c r="G487" s="405" t="s">
        <v>135</v>
      </c>
      <c r="H487" s="406">
        <v>0</v>
      </c>
    </row>
    <row r="488" spans="1:8" x14ac:dyDescent="0.25">
      <c r="A488" s="405" t="s">
        <v>1418</v>
      </c>
      <c r="B488" s="405" t="s">
        <v>399</v>
      </c>
      <c r="C488" s="405" t="s">
        <v>135</v>
      </c>
      <c r="D488" s="406">
        <v>0</v>
      </c>
      <c r="E488" s="406">
        <v>0</v>
      </c>
      <c r="F488" s="406">
        <v>0</v>
      </c>
      <c r="G488" s="405" t="s">
        <v>135</v>
      </c>
      <c r="H488" s="406">
        <v>0</v>
      </c>
    </row>
    <row r="489" spans="1:8" x14ac:dyDescent="0.25">
      <c r="A489" s="403" t="s">
        <v>1419</v>
      </c>
      <c r="B489" s="403" t="s">
        <v>397</v>
      </c>
      <c r="C489" s="403" t="s">
        <v>135</v>
      </c>
      <c r="D489" s="404">
        <v>0</v>
      </c>
      <c r="E489" s="404">
        <v>0</v>
      </c>
      <c r="F489" s="404">
        <v>0</v>
      </c>
      <c r="G489" s="403" t="s">
        <v>135</v>
      </c>
      <c r="H489" s="404">
        <v>0</v>
      </c>
    </row>
    <row r="490" spans="1:8" x14ac:dyDescent="0.25">
      <c r="A490" s="403" t="s">
        <v>1420</v>
      </c>
      <c r="B490" s="403" t="s">
        <v>396</v>
      </c>
      <c r="C490" s="403" t="s">
        <v>135</v>
      </c>
      <c r="D490" s="404">
        <v>0</v>
      </c>
      <c r="E490" s="404">
        <v>0</v>
      </c>
      <c r="F490" s="404">
        <v>0</v>
      </c>
      <c r="G490" s="403" t="s">
        <v>135</v>
      </c>
      <c r="H490" s="404">
        <v>0</v>
      </c>
    </row>
    <row r="491" spans="1:8" x14ac:dyDescent="0.25">
      <c r="A491" s="405" t="s">
        <v>1421</v>
      </c>
      <c r="B491" s="405" t="s">
        <v>1422</v>
      </c>
      <c r="C491" s="405" t="s">
        <v>135</v>
      </c>
      <c r="D491" s="406">
        <v>0</v>
      </c>
      <c r="E491" s="406">
        <v>0</v>
      </c>
      <c r="F491" s="406">
        <v>0</v>
      </c>
      <c r="G491" s="405" t="s">
        <v>135</v>
      </c>
      <c r="H491" s="406">
        <v>0</v>
      </c>
    </row>
    <row r="492" spans="1:8" x14ac:dyDescent="0.25">
      <c r="A492" s="405" t="s">
        <v>1423</v>
      </c>
      <c r="B492" s="405" t="s">
        <v>1424</v>
      </c>
      <c r="C492" s="405" t="s">
        <v>135</v>
      </c>
      <c r="D492" s="406">
        <v>0</v>
      </c>
      <c r="E492" s="406">
        <v>0</v>
      </c>
      <c r="F492" s="406">
        <v>0</v>
      </c>
      <c r="G492" s="405" t="s">
        <v>135</v>
      </c>
      <c r="H492" s="406">
        <v>0</v>
      </c>
    </row>
    <row r="493" spans="1:8" x14ac:dyDescent="0.25">
      <c r="A493" s="403" t="s">
        <v>1425</v>
      </c>
      <c r="B493" s="403" t="s">
        <v>1426</v>
      </c>
      <c r="C493" s="403" t="s">
        <v>135</v>
      </c>
      <c r="D493" s="404">
        <v>0</v>
      </c>
      <c r="E493" s="404">
        <v>0</v>
      </c>
      <c r="F493" s="404">
        <v>0</v>
      </c>
      <c r="G493" s="403" t="s">
        <v>135</v>
      </c>
      <c r="H493" s="404">
        <v>0</v>
      </c>
    </row>
    <row r="494" spans="1:8" x14ac:dyDescent="0.25">
      <c r="A494" s="403" t="s">
        <v>1427</v>
      </c>
      <c r="B494" s="403" t="s">
        <v>1428</v>
      </c>
      <c r="C494" s="403" t="s">
        <v>135</v>
      </c>
      <c r="D494" s="404">
        <v>837147.32</v>
      </c>
      <c r="E494" s="404">
        <v>0</v>
      </c>
      <c r="F494" s="404">
        <v>482092.35</v>
      </c>
      <c r="G494" s="403" t="s">
        <v>135</v>
      </c>
      <c r="H494" s="404">
        <v>1319239.67</v>
      </c>
    </row>
    <row r="495" spans="1:8" x14ac:dyDescent="0.25">
      <c r="A495" s="405" t="s">
        <v>1429</v>
      </c>
      <c r="B495" s="405" t="s">
        <v>1430</v>
      </c>
      <c r="C495" s="405" t="s">
        <v>135</v>
      </c>
      <c r="D495" s="406">
        <v>0</v>
      </c>
      <c r="E495" s="406">
        <v>0</v>
      </c>
      <c r="F495" s="406">
        <v>0</v>
      </c>
      <c r="G495" s="405" t="s">
        <v>135</v>
      </c>
      <c r="H495" s="406">
        <v>0</v>
      </c>
    </row>
    <row r="496" spans="1:8" x14ac:dyDescent="0.25">
      <c r="A496" s="405" t="s">
        <v>1431</v>
      </c>
      <c r="B496" s="405" t="s">
        <v>1432</v>
      </c>
      <c r="C496" s="405" t="s">
        <v>135</v>
      </c>
      <c r="D496" s="406">
        <v>0</v>
      </c>
      <c r="E496" s="406">
        <v>0</v>
      </c>
      <c r="F496" s="406">
        <v>0</v>
      </c>
      <c r="G496" s="405" t="s">
        <v>135</v>
      </c>
      <c r="H496" s="406">
        <v>0</v>
      </c>
    </row>
    <row r="497" spans="1:8" x14ac:dyDescent="0.25">
      <c r="A497" s="405" t="s">
        <v>1433</v>
      </c>
      <c r="B497" s="405" t="s">
        <v>99</v>
      </c>
      <c r="C497" s="405" t="s">
        <v>135</v>
      </c>
      <c r="D497" s="406">
        <v>837147.32</v>
      </c>
      <c r="E497" s="406">
        <v>0</v>
      </c>
      <c r="F497" s="406">
        <v>482092.35</v>
      </c>
      <c r="G497" s="405" t="s">
        <v>135</v>
      </c>
      <c r="H497" s="406">
        <v>1319239.67</v>
      </c>
    </row>
    <row r="498" spans="1:8" x14ac:dyDescent="0.25">
      <c r="A498" s="405" t="s">
        <v>1434</v>
      </c>
      <c r="B498" s="405" t="s">
        <v>1435</v>
      </c>
      <c r="C498" s="405" t="s">
        <v>135</v>
      </c>
      <c r="D498" s="406">
        <v>837147.32</v>
      </c>
      <c r="E498" s="406">
        <v>0</v>
      </c>
      <c r="F498" s="406">
        <v>482092.35</v>
      </c>
      <c r="G498" s="405" t="s">
        <v>135</v>
      </c>
      <c r="H498" s="406">
        <v>1319239.67</v>
      </c>
    </row>
    <row r="499" spans="1:8" x14ac:dyDescent="0.25">
      <c r="A499" s="405" t="s">
        <v>1436</v>
      </c>
      <c r="B499" s="405" t="s">
        <v>100</v>
      </c>
      <c r="C499" s="405" t="s">
        <v>135</v>
      </c>
      <c r="D499" s="406">
        <v>0</v>
      </c>
      <c r="E499" s="406">
        <v>0</v>
      </c>
      <c r="F499" s="406">
        <v>0</v>
      </c>
      <c r="G499" s="405" t="s">
        <v>135</v>
      </c>
      <c r="H499" s="406">
        <v>0</v>
      </c>
    </row>
    <row r="500" spans="1:8" x14ac:dyDescent="0.25">
      <c r="A500" s="403" t="s">
        <v>1437</v>
      </c>
      <c r="B500" s="403" t="s">
        <v>102</v>
      </c>
      <c r="C500" s="403" t="s">
        <v>135</v>
      </c>
      <c r="D500" s="404">
        <v>0</v>
      </c>
      <c r="E500" s="404">
        <v>0</v>
      </c>
      <c r="F500" s="404">
        <v>0</v>
      </c>
      <c r="G500" s="403" t="s">
        <v>135</v>
      </c>
      <c r="H500" s="404">
        <v>0</v>
      </c>
    </row>
    <row r="501" spans="1:8" x14ac:dyDescent="0.25">
      <c r="A501" s="405" t="s">
        <v>1438</v>
      </c>
      <c r="B501" s="405" t="s">
        <v>1439</v>
      </c>
      <c r="C501" s="405" t="s">
        <v>135</v>
      </c>
      <c r="D501" s="406">
        <v>0</v>
      </c>
      <c r="E501" s="406">
        <v>0</v>
      </c>
      <c r="F501" s="406">
        <v>0</v>
      </c>
      <c r="G501" s="405" t="s">
        <v>135</v>
      </c>
      <c r="H501" s="406">
        <v>0</v>
      </c>
    </row>
    <row r="502" spans="1:8" x14ac:dyDescent="0.25">
      <c r="A502" s="403" t="s">
        <v>1440</v>
      </c>
      <c r="B502" s="403" t="s">
        <v>107</v>
      </c>
      <c r="C502" s="403" t="s">
        <v>135</v>
      </c>
      <c r="D502" s="404">
        <v>2503.0500000000002</v>
      </c>
      <c r="E502" s="404">
        <v>0</v>
      </c>
      <c r="F502" s="404">
        <v>1423.82</v>
      </c>
      <c r="G502" s="403" t="s">
        <v>135</v>
      </c>
      <c r="H502" s="404">
        <v>3926.87</v>
      </c>
    </row>
    <row r="503" spans="1:8" x14ac:dyDescent="0.25">
      <c r="A503" s="405" t="s">
        <v>1441</v>
      </c>
      <c r="B503" s="405" t="s">
        <v>1442</v>
      </c>
      <c r="C503" s="405" t="s">
        <v>135</v>
      </c>
      <c r="D503" s="406">
        <v>1747.79</v>
      </c>
      <c r="E503" s="406">
        <v>0</v>
      </c>
      <c r="F503" s="406">
        <v>1233.6400000000001</v>
      </c>
      <c r="G503" s="405" t="s">
        <v>135</v>
      </c>
      <c r="H503" s="406">
        <v>2981.43</v>
      </c>
    </row>
    <row r="504" spans="1:8" x14ac:dyDescent="0.25">
      <c r="A504" s="403" t="s">
        <v>1443</v>
      </c>
      <c r="B504" s="403" t="s">
        <v>1444</v>
      </c>
      <c r="C504" s="403" t="s">
        <v>135</v>
      </c>
      <c r="D504" s="404">
        <v>1746.16</v>
      </c>
      <c r="E504" s="404">
        <v>0</v>
      </c>
      <c r="F504" s="404">
        <v>1233.24</v>
      </c>
      <c r="G504" s="403" t="s">
        <v>135</v>
      </c>
      <c r="H504" s="404">
        <v>2979.4</v>
      </c>
    </row>
    <row r="505" spans="1:8" x14ac:dyDescent="0.25">
      <c r="A505" s="405" t="s">
        <v>1445</v>
      </c>
      <c r="B505" s="405" t="s">
        <v>1446</v>
      </c>
      <c r="C505" s="405" t="s">
        <v>135</v>
      </c>
      <c r="D505" s="406">
        <v>1.63</v>
      </c>
      <c r="E505" s="406">
        <v>0</v>
      </c>
      <c r="F505" s="406">
        <v>0.4</v>
      </c>
      <c r="G505" s="405" t="s">
        <v>135</v>
      </c>
      <c r="H505" s="406">
        <v>2.0299999999999998</v>
      </c>
    </row>
    <row r="506" spans="1:8" x14ac:dyDescent="0.25">
      <c r="A506" s="405" t="s">
        <v>1447</v>
      </c>
      <c r="B506" s="405" t="s">
        <v>1448</v>
      </c>
      <c r="C506" s="405" t="s">
        <v>135</v>
      </c>
      <c r="D506" s="406">
        <v>1.63</v>
      </c>
      <c r="E506" s="406">
        <v>0</v>
      </c>
      <c r="F506" s="406">
        <v>0.4</v>
      </c>
      <c r="G506" s="405" t="s">
        <v>135</v>
      </c>
      <c r="H506" s="406">
        <v>2.0299999999999998</v>
      </c>
    </row>
    <row r="507" spans="1:8" x14ac:dyDescent="0.25">
      <c r="A507" s="405" t="s">
        <v>1449</v>
      </c>
      <c r="B507" s="405" t="s">
        <v>1450</v>
      </c>
      <c r="C507" s="405" t="s">
        <v>135</v>
      </c>
      <c r="D507" s="406">
        <v>0</v>
      </c>
      <c r="E507" s="406">
        <v>0</v>
      </c>
      <c r="F507" s="406">
        <v>0</v>
      </c>
      <c r="G507" s="405" t="s">
        <v>135</v>
      </c>
      <c r="H507" s="406">
        <v>0</v>
      </c>
    </row>
    <row r="508" spans="1:8" x14ac:dyDescent="0.25">
      <c r="A508" s="405" t="s">
        <v>1451</v>
      </c>
      <c r="B508" s="405" t="s">
        <v>1452</v>
      </c>
      <c r="C508" s="405" t="s">
        <v>135</v>
      </c>
      <c r="D508" s="406">
        <v>0</v>
      </c>
      <c r="E508" s="406">
        <v>0</v>
      </c>
      <c r="F508" s="406">
        <v>0</v>
      </c>
      <c r="G508" s="405" t="s">
        <v>135</v>
      </c>
      <c r="H508" s="406">
        <v>0</v>
      </c>
    </row>
    <row r="509" spans="1:8" x14ac:dyDescent="0.25">
      <c r="A509" s="405" t="s">
        <v>1453</v>
      </c>
      <c r="B509" s="405" t="s">
        <v>1454</v>
      </c>
      <c r="C509" s="405" t="s">
        <v>135</v>
      </c>
      <c r="D509" s="406">
        <v>0</v>
      </c>
      <c r="E509" s="406">
        <v>0</v>
      </c>
      <c r="F509" s="406">
        <v>0</v>
      </c>
      <c r="G509" s="405" t="s">
        <v>135</v>
      </c>
      <c r="H509" s="406">
        <v>0</v>
      </c>
    </row>
    <row r="510" spans="1:8" x14ac:dyDescent="0.25">
      <c r="A510" s="405" t="s">
        <v>1455</v>
      </c>
      <c r="B510" s="405" t="s">
        <v>1456</v>
      </c>
      <c r="C510" s="405" t="s">
        <v>135</v>
      </c>
      <c r="D510" s="406">
        <v>0</v>
      </c>
      <c r="E510" s="406">
        <v>0</v>
      </c>
      <c r="F510" s="406">
        <v>0</v>
      </c>
      <c r="G510" s="405" t="s">
        <v>135</v>
      </c>
      <c r="H510" s="406">
        <v>0</v>
      </c>
    </row>
    <row r="511" spans="1:8" x14ac:dyDescent="0.25">
      <c r="A511" s="405" t="s">
        <v>1457</v>
      </c>
      <c r="B511" s="405" t="s">
        <v>1458</v>
      </c>
      <c r="C511" s="405" t="s">
        <v>135</v>
      </c>
      <c r="D511" s="406">
        <v>0</v>
      </c>
      <c r="E511" s="406">
        <v>0</v>
      </c>
      <c r="F511" s="406">
        <v>0</v>
      </c>
      <c r="G511" s="405" t="s">
        <v>135</v>
      </c>
      <c r="H511" s="406">
        <v>0</v>
      </c>
    </row>
    <row r="512" spans="1:8" x14ac:dyDescent="0.25">
      <c r="A512" s="403" t="s">
        <v>1459</v>
      </c>
      <c r="B512" s="403" t="s">
        <v>1460</v>
      </c>
      <c r="C512" s="403" t="s">
        <v>135</v>
      </c>
      <c r="D512" s="404">
        <v>0</v>
      </c>
      <c r="E512" s="404">
        <v>0</v>
      </c>
      <c r="F512" s="404">
        <v>0</v>
      </c>
      <c r="G512" s="403" t="s">
        <v>135</v>
      </c>
      <c r="H512" s="404">
        <v>0</v>
      </c>
    </row>
    <row r="513" spans="1:8" x14ac:dyDescent="0.25">
      <c r="A513" s="403" t="s">
        <v>1461</v>
      </c>
      <c r="B513" s="403" t="s">
        <v>1462</v>
      </c>
      <c r="C513" s="409" t="s">
        <v>135</v>
      </c>
      <c r="D513" s="410">
        <v>0</v>
      </c>
      <c r="E513" s="404">
        <v>0</v>
      </c>
      <c r="F513" s="404">
        <v>0</v>
      </c>
      <c r="G513" s="409" t="s">
        <v>135</v>
      </c>
      <c r="H513" s="410">
        <v>0</v>
      </c>
    </row>
    <row r="514" spans="1:8" x14ac:dyDescent="0.25">
      <c r="A514" s="403" t="s">
        <v>1463</v>
      </c>
      <c r="B514" s="403" t="s">
        <v>1464</v>
      </c>
      <c r="C514" s="409" t="s">
        <v>135</v>
      </c>
      <c r="D514" s="410">
        <v>0</v>
      </c>
      <c r="E514" s="404">
        <v>0</v>
      </c>
      <c r="F514" s="404">
        <v>0</v>
      </c>
      <c r="G514" s="409" t="s">
        <v>135</v>
      </c>
      <c r="H514" s="410">
        <v>0</v>
      </c>
    </row>
    <row r="515" spans="1:8" x14ac:dyDescent="0.25">
      <c r="A515" s="403" t="s">
        <v>1465</v>
      </c>
      <c r="B515" s="403" t="s">
        <v>1466</v>
      </c>
      <c r="C515" s="409" t="s">
        <v>135</v>
      </c>
      <c r="D515" s="410">
        <v>0</v>
      </c>
      <c r="E515" s="404">
        <v>0</v>
      </c>
      <c r="F515" s="404">
        <v>0</v>
      </c>
      <c r="G515" s="409" t="s">
        <v>135</v>
      </c>
      <c r="H515" s="410">
        <v>0</v>
      </c>
    </row>
    <row r="516" spans="1:8" x14ac:dyDescent="0.25">
      <c r="A516" s="405" t="s">
        <v>1467</v>
      </c>
      <c r="B516" s="405" t="s">
        <v>1466</v>
      </c>
      <c r="C516" s="411" t="s">
        <v>135</v>
      </c>
      <c r="D516" s="412">
        <v>0</v>
      </c>
      <c r="E516" s="406">
        <v>0</v>
      </c>
      <c r="F516" s="406">
        <v>0</v>
      </c>
      <c r="G516" s="411" t="s">
        <v>135</v>
      </c>
      <c r="H516" s="412">
        <v>0</v>
      </c>
    </row>
    <row r="517" spans="1:8" x14ac:dyDescent="0.25">
      <c r="A517" s="403" t="s">
        <v>1468</v>
      </c>
      <c r="B517" s="403" t="s">
        <v>114</v>
      </c>
      <c r="C517" s="409" t="s">
        <v>135</v>
      </c>
      <c r="D517" s="410">
        <v>755.26</v>
      </c>
      <c r="E517" s="404">
        <v>0</v>
      </c>
      <c r="F517" s="404">
        <v>190.18</v>
      </c>
      <c r="G517" s="409" t="s">
        <v>135</v>
      </c>
      <c r="H517" s="410">
        <v>945.44</v>
      </c>
    </row>
    <row r="518" spans="1:8" x14ac:dyDescent="0.25">
      <c r="A518" s="403" t="s">
        <v>1469</v>
      </c>
      <c r="B518" s="403" t="s">
        <v>1470</v>
      </c>
      <c r="C518" s="409" t="s">
        <v>135</v>
      </c>
      <c r="D518" s="410">
        <v>0</v>
      </c>
      <c r="E518" s="404">
        <v>0</v>
      </c>
      <c r="F518" s="404">
        <v>0</v>
      </c>
      <c r="G518" s="409" t="s">
        <v>135</v>
      </c>
      <c r="H518" s="410">
        <v>0</v>
      </c>
    </row>
    <row r="519" spans="1:8" x14ac:dyDescent="0.25">
      <c r="A519" s="403" t="s">
        <v>1471</v>
      </c>
      <c r="B519" s="403" t="s">
        <v>1472</v>
      </c>
      <c r="C519" s="409" t="s">
        <v>135</v>
      </c>
      <c r="D519" s="410">
        <v>0</v>
      </c>
      <c r="E519" s="404">
        <v>0</v>
      </c>
      <c r="F519" s="404">
        <v>0</v>
      </c>
      <c r="G519" s="409" t="s">
        <v>135</v>
      </c>
      <c r="H519" s="410">
        <v>0</v>
      </c>
    </row>
    <row r="520" spans="1:8" x14ac:dyDescent="0.25">
      <c r="A520" s="403" t="s">
        <v>1473</v>
      </c>
      <c r="B520" s="403" t="s">
        <v>1474</v>
      </c>
      <c r="C520" s="409" t="s">
        <v>135</v>
      </c>
      <c r="D520" s="410">
        <v>0</v>
      </c>
      <c r="E520" s="404">
        <v>0</v>
      </c>
      <c r="F520" s="404">
        <v>0</v>
      </c>
      <c r="G520" s="409" t="s">
        <v>135</v>
      </c>
      <c r="H520" s="410">
        <v>0</v>
      </c>
    </row>
    <row r="521" spans="1:8" x14ac:dyDescent="0.25">
      <c r="A521" s="403" t="s">
        <v>1475</v>
      </c>
      <c r="B521" s="403" t="s">
        <v>1476</v>
      </c>
      <c r="C521" s="409" t="s">
        <v>135</v>
      </c>
      <c r="D521" s="410">
        <v>0</v>
      </c>
      <c r="E521" s="404">
        <v>0</v>
      </c>
      <c r="F521" s="404">
        <v>0</v>
      </c>
      <c r="G521" s="409" t="s">
        <v>135</v>
      </c>
      <c r="H521" s="410">
        <v>0</v>
      </c>
    </row>
    <row r="522" spans="1:8" x14ac:dyDescent="0.25">
      <c r="A522" s="405" t="s">
        <v>1477</v>
      </c>
      <c r="B522" s="405" t="s">
        <v>1318</v>
      </c>
      <c r="C522" s="411" t="s">
        <v>135</v>
      </c>
      <c r="D522" s="412">
        <v>0</v>
      </c>
      <c r="E522" s="406">
        <v>0</v>
      </c>
      <c r="F522" s="406">
        <v>0</v>
      </c>
      <c r="G522" s="411" t="s">
        <v>135</v>
      </c>
      <c r="H522" s="412">
        <v>0</v>
      </c>
    </row>
    <row r="523" spans="1:8" x14ac:dyDescent="0.25">
      <c r="A523" s="403" t="s">
        <v>1478</v>
      </c>
      <c r="B523" s="403" t="s">
        <v>1479</v>
      </c>
      <c r="C523" s="409" t="s">
        <v>135</v>
      </c>
      <c r="D523" s="410">
        <v>0</v>
      </c>
      <c r="E523" s="404">
        <v>0</v>
      </c>
      <c r="F523" s="404">
        <v>0</v>
      </c>
      <c r="G523" s="409" t="s">
        <v>135</v>
      </c>
      <c r="H523" s="410">
        <v>0</v>
      </c>
    </row>
    <row r="524" spans="1:8" x14ac:dyDescent="0.25">
      <c r="A524" s="403" t="s">
        <v>1480</v>
      </c>
      <c r="B524" s="403" t="s">
        <v>114</v>
      </c>
      <c r="C524" s="409" t="s">
        <v>135</v>
      </c>
      <c r="D524" s="410">
        <v>755.26</v>
      </c>
      <c r="E524" s="404">
        <v>0</v>
      </c>
      <c r="F524" s="404">
        <v>190.18</v>
      </c>
      <c r="G524" s="409" t="s">
        <v>135</v>
      </c>
      <c r="H524" s="410">
        <v>945.44</v>
      </c>
    </row>
    <row r="525" spans="1:8" x14ac:dyDescent="0.25">
      <c r="A525" s="403" t="s">
        <v>1481</v>
      </c>
      <c r="B525" s="403" t="s">
        <v>1482</v>
      </c>
      <c r="C525" s="409" t="s">
        <v>135</v>
      </c>
      <c r="D525" s="410">
        <v>755.26</v>
      </c>
      <c r="E525" s="404">
        <v>0</v>
      </c>
      <c r="F525" s="404">
        <v>190.18</v>
      </c>
      <c r="G525" s="409" t="s">
        <v>135</v>
      </c>
      <c r="H525" s="410">
        <v>945.44</v>
      </c>
    </row>
    <row r="526" spans="1:8" x14ac:dyDescent="0.25">
      <c r="A526" s="403" t="s">
        <v>1483</v>
      </c>
      <c r="B526" s="403" t="s">
        <v>1484</v>
      </c>
      <c r="C526" s="404">
        <v>1212396.1200000001</v>
      </c>
      <c r="D526" s="403" t="s">
        <v>135</v>
      </c>
      <c r="E526" s="404">
        <v>1551132.95</v>
      </c>
      <c r="F526" s="404">
        <v>0</v>
      </c>
      <c r="G526" s="404">
        <v>2763529.07</v>
      </c>
      <c r="H526" s="403" t="s">
        <v>135</v>
      </c>
    </row>
    <row r="527" spans="1:8" x14ac:dyDescent="0.25">
      <c r="A527" s="403" t="s">
        <v>1485</v>
      </c>
      <c r="B527" s="403" t="s">
        <v>1486</v>
      </c>
      <c r="C527" s="404">
        <v>913226.28</v>
      </c>
      <c r="D527" s="403" t="s">
        <v>135</v>
      </c>
      <c r="E527" s="404">
        <v>1377516.11</v>
      </c>
      <c r="F527" s="404">
        <v>0</v>
      </c>
      <c r="G527" s="404">
        <v>2290742.39</v>
      </c>
      <c r="H527" s="403" t="s">
        <v>135</v>
      </c>
    </row>
    <row r="528" spans="1:8" x14ac:dyDescent="0.25">
      <c r="A528" s="403" t="s">
        <v>1487</v>
      </c>
      <c r="B528" s="403" t="s">
        <v>181</v>
      </c>
      <c r="C528" s="404">
        <v>691984.18</v>
      </c>
      <c r="D528" s="403" t="s">
        <v>135</v>
      </c>
      <c r="E528" s="404">
        <v>371880.65</v>
      </c>
      <c r="F528" s="404">
        <v>0</v>
      </c>
      <c r="G528" s="404">
        <v>1063864.83</v>
      </c>
      <c r="H528" s="403" t="s">
        <v>135</v>
      </c>
    </row>
    <row r="529" spans="1:8" x14ac:dyDescent="0.25">
      <c r="A529" s="403" t="s">
        <v>1488</v>
      </c>
      <c r="B529" s="403" t="s">
        <v>1489</v>
      </c>
      <c r="C529" s="404">
        <v>378402</v>
      </c>
      <c r="D529" s="403" t="s">
        <v>135</v>
      </c>
      <c r="E529" s="404">
        <v>189200.99</v>
      </c>
      <c r="F529" s="404">
        <v>0</v>
      </c>
      <c r="G529" s="404">
        <v>567602.99</v>
      </c>
      <c r="H529" s="403" t="s">
        <v>135</v>
      </c>
    </row>
    <row r="530" spans="1:8" x14ac:dyDescent="0.25">
      <c r="A530" s="405" t="s">
        <v>1490</v>
      </c>
      <c r="B530" s="405" t="s">
        <v>1491</v>
      </c>
      <c r="C530" s="406">
        <v>0</v>
      </c>
      <c r="D530" s="405" t="s">
        <v>135</v>
      </c>
      <c r="E530" s="406">
        <v>0</v>
      </c>
      <c r="F530" s="406">
        <v>0</v>
      </c>
      <c r="G530" s="406">
        <v>0</v>
      </c>
      <c r="H530" s="405" t="s">
        <v>135</v>
      </c>
    </row>
    <row r="531" spans="1:8" x14ac:dyDescent="0.25">
      <c r="A531" s="403" t="s">
        <v>1492</v>
      </c>
      <c r="B531" s="403" t="s">
        <v>1493</v>
      </c>
      <c r="C531" s="404">
        <v>0</v>
      </c>
      <c r="D531" s="403" t="s">
        <v>135</v>
      </c>
      <c r="E531" s="404">
        <v>0</v>
      </c>
      <c r="F531" s="404">
        <v>0</v>
      </c>
      <c r="G531" s="404">
        <v>0</v>
      </c>
      <c r="H531" s="403" t="s">
        <v>135</v>
      </c>
    </row>
    <row r="532" spans="1:8" x14ac:dyDescent="0.25">
      <c r="A532" s="403" t="s">
        <v>1494</v>
      </c>
      <c r="B532" s="403" t="s">
        <v>1495</v>
      </c>
      <c r="C532" s="404">
        <v>378402</v>
      </c>
      <c r="D532" s="403" t="s">
        <v>135</v>
      </c>
      <c r="E532" s="404">
        <v>189200.99</v>
      </c>
      <c r="F532" s="404">
        <v>0</v>
      </c>
      <c r="G532" s="404">
        <v>567602.99</v>
      </c>
      <c r="H532" s="403" t="s">
        <v>135</v>
      </c>
    </row>
    <row r="533" spans="1:8" x14ac:dyDescent="0.25">
      <c r="A533" s="403" t="s">
        <v>1496</v>
      </c>
      <c r="B533" s="403" t="s">
        <v>1497</v>
      </c>
      <c r="C533" s="404">
        <v>378402</v>
      </c>
      <c r="D533" s="403" t="s">
        <v>135</v>
      </c>
      <c r="E533" s="404">
        <v>189200.99</v>
      </c>
      <c r="F533" s="404">
        <v>0</v>
      </c>
      <c r="G533" s="404">
        <v>567602.99</v>
      </c>
      <c r="H533" s="403" t="s">
        <v>135</v>
      </c>
    </row>
    <row r="534" spans="1:8" x14ac:dyDescent="0.25">
      <c r="A534" s="403" t="s">
        <v>1498</v>
      </c>
      <c r="B534" s="403" t="s">
        <v>1499</v>
      </c>
      <c r="C534" s="404">
        <v>0</v>
      </c>
      <c r="D534" s="403" t="s">
        <v>135</v>
      </c>
      <c r="E534" s="404">
        <v>0</v>
      </c>
      <c r="F534" s="404">
        <v>0</v>
      </c>
      <c r="G534" s="404">
        <v>0</v>
      </c>
      <c r="H534" s="403" t="s">
        <v>135</v>
      </c>
    </row>
    <row r="535" spans="1:8" x14ac:dyDescent="0.25">
      <c r="A535" s="403" t="s">
        <v>1500</v>
      </c>
      <c r="B535" s="403" t="s">
        <v>1501</v>
      </c>
      <c r="C535" s="404">
        <v>0</v>
      </c>
      <c r="D535" s="403" t="s">
        <v>135</v>
      </c>
      <c r="E535" s="404">
        <v>0</v>
      </c>
      <c r="F535" s="404">
        <v>0</v>
      </c>
      <c r="G535" s="404">
        <v>0</v>
      </c>
      <c r="H535" s="403" t="s">
        <v>135</v>
      </c>
    </row>
    <row r="536" spans="1:8" x14ac:dyDescent="0.25">
      <c r="A536" s="403" t="s">
        <v>1502</v>
      </c>
      <c r="B536" s="403" t="s">
        <v>1503</v>
      </c>
      <c r="C536" s="404">
        <v>0</v>
      </c>
      <c r="D536" s="403" t="s">
        <v>135</v>
      </c>
      <c r="E536" s="404">
        <v>0</v>
      </c>
      <c r="F536" s="404">
        <v>0</v>
      </c>
      <c r="G536" s="404">
        <v>0</v>
      </c>
      <c r="H536" s="403" t="s">
        <v>135</v>
      </c>
    </row>
    <row r="537" spans="1:8" x14ac:dyDescent="0.25">
      <c r="A537" s="403" t="s">
        <v>1504</v>
      </c>
      <c r="B537" s="403" t="s">
        <v>1503</v>
      </c>
      <c r="C537" s="404">
        <v>0</v>
      </c>
      <c r="D537" s="403" t="s">
        <v>135</v>
      </c>
      <c r="E537" s="404">
        <v>0</v>
      </c>
      <c r="F537" s="404">
        <v>0</v>
      </c>
      <c r="G537" s="404">
        <v>0</v>
      </c>
      <c r="H537" s="403" t="s">
        <v>135</v>
      </c>
    </row>
    <row r="538" spans="1:8" x14ac:dyDescent="0.25">
      <c r="A538" s="403" t="s">
        <v>1505</v>
      </c>
      <c r="B538" s="403" t="s">
        <v>1506</v>
      </c>
      <c r="C538" s="404">
        <v>0</v>
      </c>
      <c r="D538" s="403" t="s">
        <v>135</v>
      </c>
      <c r="E538" s="404">
        <v>0</v>
      </c>
      <c r="F538" s="404">
        <v>0</v>
      </c>
      <c r="G538" s="404">
        <v>0</v>
      </c>
      <c r="H538" s="403" t="s">
        <v>135</v>
      </c>
    </row>
    <row r="539" spans="1:8" x14ac:dyDescent="0.25">
      <c r="A539" s="403" t="s">
        <v>1507</v>
      </c>
      <c r="B539" s="403" t="s">
        <v>1506</v>
      </c>
      <c r="C539" s="404">
        <v>0</v>
      </c>
      <c r="D539" s="403" t="s">
        <v>135</v>
      </c>
      <c r="E539" s="404">
        <v>0</v>
      </c>
      <c r="F539" s="404">
        <v>0</v>
      </c>
      <c r="G539" s="404">
        <v>0</v>
      </c>
      <c r="H539" s="403" t="s">
        <v>135</v>
      </c>
    </row>
    <row r="540" spans="1:8" x14ac:dyDescent="0.25">
      <c r="A540" s="403" t="s">
        <v>1508</v>
      </c>
      <c r="B540" s="403" t="s">
        <v>1499</v>
      </c>
      <c r="C540" s="404">
        <v>0</v>
      </c>
      <c r="D540" s="403" t="s">
        <v>135</v>
      </c>
      <c r="E540" s="404">
        <v>0</v>
      </c>
      <c r="F540" s="404">
        <v>0</v>
      </c>
      <c r="G540" s="404">
        <v>0</v>
      </c>
      <c r="H540" s="403" t="s">
        <v>135</v>
      </c>
    </row>
    <row r="541" spans="1:8" x14ac:dyDescent="0.25">
      <c r="A541" s="403" t="s">
        <v>1509</v>
      </c>
      <c r="B541" s="403" t="s">
        <v>1510</v>
      </c>
      <c r="C541" s="404">
        <v>0</v>
      </c>
      <c r="D541" s="403" t="s">
        <v>135</v>
      </c>
      <c r="E541" s="404">
        <v>0</v>
      </c>
      <c r="F541" s="404">
        <v>0</v>
      </c>
      <c r="G541" s="404">
        <v>0</v>
      </c>
      <c r="H541" s="403" t="s">
        <v>135</v>
      </c>
    </row>
    <row r="542" spans="1:8" x14ac:dyDescent="0.25">
      <c r="A542" s="403" t="s">
        <v>1511</v>
      </c>
      <c r="B542" s="403" t="s">
        <v>1512</v>
      </c>
      <c r="C542" s="404">
        <v>0</v>
      </c>
      <c r="D542" s="403" t="s">
        <v>135</v>
      </c>
      <c r="E542" s="404">
        <v>0</v>
      </c>
      <c r="F542" s="404">
        <v>0</v>
      </c>
      <c r="G542" s="404">
        <v>0</v>
      </c>
      <c r="H542" s="403" t="s">
        <v>135</v>
      </c>
    </row>
    <row r="543" spans="1:8" x14ac:dyDescent="0.25">
      <c r="A543" s="403" t="s">
        <v>1513</v>
      </c>
      <c r="B543" s="417" t="s">
        <v>251</v>
      </c>
      <c r="C543" s="404">
        <v>151500</v>
      </c>
      <c r="D543" s="403" t="s">
        <v>135</v>
      </c>
      <c r="E543" s="404">
        <v>75750</v>
      </c>
      <c r="F543" s="404">
        <v>0</v>
      </c>
      <c r="G543" s="404">
        <v>227250</v>
      </c>
      <c r="H543" s="403" t="s">
        <v>135</v>
      </c>
    </row>
    <row r="544" spans="1:8" x14ac:dyDescent="0.25">
      <c r="A544" s="403" t="s">
        <v>1514</v>
      </c>
      <c r="B544" s="403" t="s">
        <v>1515</v>
      </c>
      <c r="C544" s="404">
        <v>0</v>
      </c>
      <c r="D544" s="403" t="s">
        <v>135</v>
      </c>
      <c r="E544" s="404">
        <v>0</v>
      </c>
      <c r="F544" s="404">
        <v>0</v>
      </c>
      <c r="G544" s="404">
        <v>0</v>
      </c>
      <c r="H544" s="403" t="s">
        <v>135</v>
      </c>
    </row>
    <row r="545" spans="1:8" x14ac:dyDescent="0.25">
      <c r="A545" s="403" t="s">
        <v>1516</v>
      </c>
      <c r="B545" s="403" t="s">
        <v>1517</v>
      </c>
      <c r="C545" s="404">
        <v>0</v>
      </c>
      <c r="D545" s="403" t="s">
        <v>135</v>
      </c>
      <c r="E545" s="404">
        <v>0</v>
      </c>
      <c r="F545" s="404">
        <v>0</v>
      </c>
      <c r="G545" s="404">
        <v>0</v>
      </c>
      <c r="H545" s="403" t="s">
        <v>135</v>
      </c>
    </row>
    <row r="546" spans="1:8" x14ac:dyDescent="0.25">
      <c r="A546" s="403" t="s">
        <v>1518</v>
      </c>
      <c r="B546" s="403" t="s">
        <v>1519</v>
      </c>
      <c r="C546" s="404">
        <v>0</v>
      </c>
      <c r="D546" s="403" t="s">
        <v>135</v>
      </c>
      <c r="E546" s="404">
        <v>0</v>
      </c>
      <c r="F546" s="404">
        <v>0</v>
      </c>
      <c r="G546" s="404">
        <v>0</v>
      </c>
      <c r="H546" s="403" t="s">
        <v>135</v>
      </c>
    </row>
    <row r="547" spans="1:8" x14ac:dyDescent="0.25">
      <c r="A547" s="403" t="s">
        <v>1520</v>
      </c>
      <c r="B547" s="403" t="s">
        <v>1521</v>
      </c>
      <c r="C547" s="404">
        <v>0</v>
      </c>
      <c r="D547" s="403" t="s">
        <v>135</v>
      </c>
      <c r="E547" s="404">
        <v>0</v>
      </c>
      <c r="F547" s="404">
        <v>0</v>
      </c>
      <c r="G547" s="404">
        <v>0</v>
      </c>
      <c r="H547" s="403" t="s">
        <v>135</v>
      </c>
    </row>
    <row r="548" spans="1:8" x14ac:dyDescent="0.25">
      <c r="A548" s="403" t="s">
        <v>1522</v>
      </c>
      <c r="B548" s="403" t="s">
        <v>1523</v>
      </c>
      <c r="C548" s="404">
        <v>0</v>
      </c>
      <c r="D548" s="403" t="s">
        <v>135</v>
      </c>
      <c r="E548" s="404">
        <v>0</v>
      </c>
      <c r="F548" s="404">
        <v>0</v>
      </c>
      <c r="G548" s="404">
        <v>0</v>
      </c>
      <c r="H548" s="403" t="s">
        <v>135</v>
      </c>
    </row>
    <row r="549" spans="1:8" x14ac:dyDescent="0.25">
      <c r="A549" s="403" t="s">
        <v>1524</v>
      </c>
      <c r="B549" s="403" t="s">
        <v>1525</v>
      </c>
      <c r="C549" s="404">
        <v>0</v>
      </c>
      <c r="D549" s="403" t="s">
        <v>135</v>
      </c>
      <c r="E549" s="404">
        <v>0</v>
      </c>
      <c r="F549" s="404">
        <v>0</v>
      </c>
      <c r="G549" s="404">
        <v>0</v>
      </c>
      <c r="H549" s="403" t="s">
        <v>135</v>
      </c>
    </row>
    <row r="550" spans="1:8" x14ac:dyDescent="0.25">
      <c r="A550" s="403" t="s">
        <v>1526</v>
      </c>
      <c r="B550" s="403" t="s">
        <v>1527</v>
      </c>
      <c r="C550" s="404">
        <v>0</v>
      </c>
      <c r="D550" s="403" t="s">
        <v>135</v>
      </c>
      <c r="E550" s="404">
        <v>0</v>
      </c>
      <c r="F550" s="404">
        <v>0</v>
      </c>
      <c r="G550" s="404">
        <v>0</v>
      </c>
      <c r="H550" s="403" t="s">
        <v>135</v>
      </c>
    </row>
    <row r="551" spans="1:8" x14ac:dyDescent="0.25">
      <c r="A551" s="403" t="s">
        <v>1528</v>
      </c>
      <c r="B551" s="403" t="s">
        <v>1529</v>
      </c>
      <c r="C551" s="404">
        <v>0</v>
      </c>
      <c r="D551" s="403" t="s">
        <v>135</v>
      </c>
      <c r="E551" s="404">
        <v>0</v>
      </c>
      <c r="F551" s="404">
        <v>0</v>
      </c>
      <c r="G551" s="404">
        <v>0</v>
      </c>
      <c r="H551" s="403" t="s">
        <v>135</v>
      </c>
    </row>
    <row r="552" spans="1:8" x14ac:dyDescent="0.25">
      <c r="A552" s="403" t="s">
        <v>1530</v>
      </c>
      <c r="B552" s="403" t="s">
        <v>1531</v>
      </c>
      <c r="C552" s="404">
        <v>0</v>
      </c>
      <c r="D552" s="403" t="s">
        <v>135</v>
      </c>
      <c r="E552" s="404">
        <v>0</v>
      </c>
      <c r="F552" s="404">
        <v>0</v>
      </c>
      <c r="G552" s="404">
        <v>0</v>
      </c>
      <c r="H552" s="403" t="s">
        <v>135</v>
      </c>
    </row>
    <row r="553" spans="1:8" x14ac:dyDescent="0.25">
      <c r="A553" s="403" t="s">
        <v>1532</v>
      </c>
      <c r="B553" s="403" t="s">
        <v>1533</v>
      </c>
      <c r="C553" s="404">
        <v>0</v>
      </c>
      <c r="D553" s="403" t="s">
        <v>135</v>
      </c>
      <c r="E553" s="404">
        <v>0</v>
      </c>
      <c r="F553" s="404">
        <v>0</v>
      </c>
      <c r="G553" s="404">
        <v>0</v>
      </c>
      <c r="H553" s="403" t="s">
        <v>135</v>
      </c>
    </row>
    <row r="554" spans="1:8" x14ac:dyDescent="0.25">
      <c r="A554" s="403" t="s">
        <v>1534</v>
      </c>
      <c r="B554" s="403" t="s">
        <v>1535</v>
      </c>
      <c r="C554" s="404">
        <v>0</v>
      </c>
      <c r="D554" s="403" t="s">
        <v>135</v>
      </c>
      <c r="E554" s="404">
        <v>0</v>
      </c>
      <c r="F554" s="404">
        <v>0</v>
      </c>
      <c r="G554" s="404">
        <v>0</v>
      </c>
      <c r="H554" s="403" t="s">
        <v>135</v>
      </c>
    </row>
    <row r="555" spans="1:8" x14ac:dyDescent="0.25">
      <c r="A555" s="405" t="s">
        <v>1536</v>
      </c>
      <c r="B555" s="405" t="s">
        <v>873</v>
      </c>
      <c r="C555" s="406">
        <v>151500</v>
      </c>
      <c r="D555" s="405" t="s">
        <v>135</v>
      </c>
      <c r="E555" s="406">
        <v>75750</v>
      </c>
      <c r="F555" s="406">
        <v>0</v>
      </c>
      <c r="G555" s="406">
        <v>227250</v>
      </c>
      <c r="H555" s="405" t="s">
        <v>135</v>
      </c>
    </row>
    <row r="556" spans="1:8" x14ac:dyDescent="0.25">
      <c r="A556" s="403" t="s">
        <v>1537</v>
      </c>
      <c r="B556" s="403" t="s">
        <v>873</v>
      </c>
      <c r="C556" s="404">
        <v>151500</v>
      </c>
      <c r="D556" s="403" t="s">
        <v>135</v>
      </c>
      <c r="E556" s="404">
        <v>75750</v>
      </c>
      <c r="F556" s="404">
        <v>0</v>
      </c>
      <c r="G556" s="404">
        <v>227250</v>
      </c>
      <c r="H556" s="403" t="s">
        <v>135</v>
      </c>
    </row>
    <row r="557" spans="1:8" x14ac:dyDescent="0.25">
      <c r="A557" s="403" t="s">
        <v>1538</v>
      </c>
      <c r="B557" s="403" t="s">
        <v>1539</v>
      </c>
      <c r="C557" s="404">
        <v>0</v>
      </c>
      <c r="D557" s="403" t="s">
        <v>135</v>
      </c>
      <c r="E557" s="404">
        <v>0</v>
      </c>
      <c r="F557" s="404">
        <v>0</v>
      </c>
      <c r="G557" s="404">
        <v>0</v>
      </c>
      <c r="H557" s="403" t="s">
        <v>135</v>
      </c>
    </row>
    <row r="558" spans="1:8" x14ac:dyDescent="0.25">
      <c r="A558" s="403" t="s">
        <v>1540</v>
      </c>
      <c r="B558" s="403" t="s">
        <v>1541</v>
      </c>
      <c r="C558" s="404">
        <v>0</v>
      </c>
      <c r="D558" s="403" t="s">
        <v>135</v>
      </c>
      <c r="E558" s="404">
        <v>0</v>
      </c>
      <c r="F558" s="404">
        <v>0</v>
      </c>
      <c r="G558" s="404">
        <v>0</v>
      </c>
      <c r="H558" s="403" t="s">
        <v>135</v>
      </c>
    </row>
    <row r="559" spans="1:8" x14ac:dyDescent="0.25">
      <c r="A559" s="403" t="s">
        <v>1542</v>
      </c>
      <c r="B559" s="403" t="s">
        <v>1543</v>
      </c>
      <c r="C559" s="404">
        <v>0</v>
      </c>
      <c r="D559" s="403" t="s">
        <v>135</v>
      </c>
      <c r="E559" s="404">
        <v>0</v>
      </c>
      <c r="F559" s="404">
        <v>0</v>
      </c>
      <c r="G559" s="404">
        <v>0</v>
      </c>
      <c r="H559" s="403" t="s">
        <v>135</v>
      </c>
    </row>
    <row r="560" spans="1:8" x14ac:dyDescent="0.25">
      <c r="A560" s="403" t="s">
        <v>1544</v>
      </c>
      <c r="B560" s="403" t="s">
        <v>1545</v>
      </c>
      <c r="C560" s="404">
        <v>0</v>
      </c>
      <c r="D560" s="403" t="s">
        <v>135</v>
      </c>
      <c r="E560" s="404">
        <v>0</v>
      </c>
      <c r="F560" s="404">
        <v>0</v>
      </c>
      <c r="G560" s="404">
        <v>0</v>
      </c>
      <c r="H560" s="403" t="s">
        <v>135</v>
      </c>
    </row>
    <row r="561" spans="1:8" x14ac:dyDescent="0.25">
      <c r="A561" s="403" t="s">
        <v>1546</v>
      </c>
      <c r="B561" s="403" t="s">
        <v>1545</v>
      </c>
      <c r="C561" s="404">
        <v>0</v>
      </c>
      <c r="D561" s="403" t="s">
        <v>135</v>
      </c>
      <c r="E561" s="404">
        <v>0</v>
      </c>
      <c r="F561" s="404">
        <v>0</v>
      </c>
      <c r="G561" s="404">
        <v>0</v>
      </c>
      <c r="H561" s="403" t="s">
        <v>135</v>
      </c>
    </row>
    <row r="562" spans="1:8" x14ac:dyDescent="0.25">
      <c r="A562" s="403" t="s">
        <v>1547</v>
      </c>
      <c r="B562" s="403" t="s">
        <v>1548</v>
      </c>
      <c r="C562" s="404">
        <v>0</v>
      </c>
      <c r="D562" s="403" t="s">
        <v>135</v>
      </c>
      <c r="E562" s="404">
        <v>0</v>
      </c>
      <c r="F562" s="404">
        <v>0</v>
      </c>
      <c r="G562" s="404">
        <v>0</v>
      </c>
      <c r="H562" s="403" t="s">
        <v>135</v>
      </c>
    </row>
    <row r="563" spans="1:8" x14ac:dyDescent="0.25">
      <c r="A563" s="403" t="s">
        <v>1549</v>
      </c>
      <c r="B563" s="403" t="s">
        <v>1550</v>
      </c>
      <c r="C563" s="404">
        <v>0</v>
      </c>
      <c r="D563" s="403" t="s">
        <v>135</v>
      </c>
      <c r="E563" s="404">
        <v>0</v>
      </c>
      <c r="F563" s="404">
        <v>0</v>
      </c>
      <c r="G563" s="404">
        <v>0</v>
      </c>
      <c r="H563" s="403" t="s">
        <v>135</v>
      </c>
    </row>
    <row r="564" spans="1:8" x14ac:dyDescent="0.25">
      <c r="A564" s="403" t="s">
        <v>1551</v>
      </c>
      <c r="B564" s="403" t="s">
        <v>1552</v>
      </c>
      <c r="C564" s="404">
        <v>0</v>
      </c>
      <c r="D564" s="403" t="s">
        <v>135</v>
      </c>
      <c r="E564" s="404">
        <v>0</v>
      </c>
      <c r="F564" s="404">
        <v>0</v>
      </c>
      <c r="G564" s="404">
        <v>0</v>
      </c>
      <c r="H564" s="403" t="s">
        <v>135</v>
      </c>
    </row>
    <row r="565" spans="1:8" x14ac:dyDescent="0.25">
      <c r="A565" s="403" t="s">
        <v>1553</v>
      </c>
      <c r="B565" s="403" t="s">
        <v>1554</v>
      </c>
      <c r="C565" s="404">
        <v>0</v>
      </c>
      <c r="D565" s="403" t="s">
        <v>135</v>
      </c>
      <c r="E565" s="404">
        <v>0</v>
      </c>
      <c r="F565" s="404">
        <v>0</v>
      </c>
      <c r="G565" s="404">
        <v>0</v>
      </c>
      <c r="H565" s="403" t="s">
        <v>135</v>
      </c>
    </row>
    <row r="566" spans="1:8" x14ac:dyDescent="0.25">
      <c r="A566" s="405" t="s">
        <v>1555</v>
      </c>
      <c r="B566" s="405" t="s">
        <v>1556</v>
      </c>
      <c r="C566" s="406">
        <v>0</v>
      </c>
      <c r="D566" s="405" t="s">
        <v>135</v>
      </c>
      <c r="E566" s="406">
        <v>0</v>
      </c>
      <c r="F566" s="406">
        <v>0</v>
      </c>
      <c r="G566" s="406">
        <v>0</v>
      </c>
      <c r="H566" s="405" t="s">
        <v>135</v>
      </c>
    </row>
    <row r="567" spans="1:8" x14ac:dyDescent="0.25">
      <c r="A567" s="403" t="s">
        <v>1557</v>
      </c>
      <c r="B567" s="403" t="s">
        <v>1558</v>
      </c>
      <c r="C567" s="404">
        <v>0</v>
      </c>
      <c r="D567" s="403" t="s">
        <v>135</v>
      </c>
      <c r="E567" s="404">
        <v>0</v>
      </c>
      <c r="F567" s="404">
        <v>0</v>
      </c>
      <c r="G567" s="404">
        <v>0</v>
      </c>
      <c r="H567" s="403" t="s">
        <v>135</v>
      </c>
    </row>
    <row r="568" spans="1:8" x14ac:dyDescent="0.25">
      <c r="A568" s="403" t="s">
        <v>1559</v>
      </c>
      <c r="B568" s="417" t="s">
        <v>252</v>
      </c>
      <c r="C568" s="404">
        <v>143894.18</v>
      </c>
      <c r="D568" s="403" t="s">
        <v>135</v>
      </c>
      <c r="E568" s="404">
        <v>97835.66</v>
      </c>
      <c r="F568" s="404">
        <v>0</v>
      </c>
      <c r="G568" s="404">
        <v>241729.84</v>
      </c>
      <c r="H568" s="403" t="s">
        <v>135</v>
      </c>
    </row>
    <row r="569" spans="1:8" x14ac:dyDescent="0.25">
      <c r="A569" s="403" t="s">
        <v>1560</v>
      </c>
      <c r="B569" s="403" t="s">
        <v>1561</v>
      </c>
      <c r="C569" s="404">
        <v>79450.38</v>
      </c>
      <c r="D569" s="403" t="s">
        <v>135</v>
      </c>
      <c r="E569" s="404">
        <v>65670.7</v>
      </c>
      <c r="F569" s="404">
        <v>0</v>
      </c>
      <c r="G569" s="404">
        <v>145121.07999999999</v>
      </c>
      <c r="H569" s="403" t="s">
        <v>135</v>
      </c>
    </row>
    <row r="570" spans="1:8" x14ac:dyDescent="0.25">
      <c r="A570" s="403" t="s">
        <v>1562</v>
      </c>
      <c r="B570" s="403" t="s">
        <v>1563</v>
      </c>
      <c r="C570" s="404">
        <v>1755.84</v>
      </c>
      <c r="D570" s="403" t="s">
        <v>135</v>
      </c>
      <c r="E570" s="404">
        <v>877.92</v>
      </c>
      <c r="F570" s="404">
        <v>0</v>
      </c>
      <c r="G570" s="404">
        <v>2633.76</v>
      </c>
      <c r="H570" s="403" t="s">
        <v>135</v>
      </c>
    </row>
    <row r="571" spans="1:8" x14ac:dyDescent="0.25">
      <c r="A571" s="403" t="s">
        <v>1564</v>
      </c>
      <c r="B571" s="403" t="s">
        <v>1565</v>
      </c>
      <c r="C571" s="404">
        <v>77694.539999999994</v>
      </c>
      <c r="D571" s="403" t="s">
        <v>135</v>
      </c>
      <c r="E571" s="404">
        <v>64792.78</v>
      </c>
      <c r="F571" s="404">
        <v>0</v>
      </c>
      <c r="G571" s="404">
        <v>142487.32</v>
      </c>
      <c r="H571" s="403" t="s">
        <v>135</v>
      </c>
    </row>
    <row r="572" spans="1:8" x14ac:dyDescent="0.25">
      <c r="A572" s="403" t="s">
        <v>1566</v>
      </c>
      <c r="B572" s="403" t="s">
        <v>1567</v>
      </c>
      <c r="C572" s="404">
        <v>0</v>
      </c>
      <c r="D572" s="403" t="s">
        <v>135</v>
      </c>
      <c r="E572" s="404">
        <v>0</v>
      </c>
      <c r="F572" s="404">
        <v>0</v>
      </c>
      <c r="G572" s="404">
        <v>0</v>
      </c>
      <c r="H572" s="403" t="s">
        <v>135</v>
      </c>
    </row>
    <row r="573" spans="1:8" x14ac:dyDescent="0.25">
      <c r="A573" s="403" t="s">
        <v>1568</v>
      </c>
      <c r="B573" s="403" t="s">
        <v>1569</v>
      </c>
      <c r="C573" s="404">
        <v>0</v>
      </c>
      <c r="D573" s="403" t="s">
        <v>135</v>
      </c>
      <c r="E573" s="404">
        <v>0</v>
      </c>
      <c r="F573" s="404">
        <v>0</v>
      </c>
      <c r="G573" s="404">
        <v>0</v>
      </c>
      <c r="H573" s="403" t="s">
        <v>135</v>
      </c>
    </row>
    <row r="574" spans="1:8" x14ac:dyDescent="0.25">
      <c r="A574" s="403" t="s">
        <v>1570</v>
      </c>
      <c r="B574" s="403" t="s">
        <v>1571</v>
      </c>
      <c r="C574" s="404">
        <v>64443.8</v>
      </c>
      <c r="D574" s="403" t="s">
        <v>135</v>
      </c>
      <c r="E574" s="404">
        <v>32164.959999999999</v>
      </c>
      <c r="F574" s="404">
        <v>0</v>
      </c>
      <c r="G574" s="404">
        <v>96608.76</v>
      </c>
      <c r="H574" s="403" t="s">
        <v>135</v>
      </c>
    </row>
    <row r="575" spans="1:8" x14ac:dyDescent="0.25">
      <c r="A575" s="403" t="s">
        <v>1572</v>
      </c>
      <c r="B575" s="403" t="s">
        <v>1573</v>
      </c>
      <c r="C575" s="404">
        <v>64443.8</v>
      </c>
      <c r="D575" s="403" t="s">
        <v>135</v>
      </c>
      <c r="E575" s="404">
        <v>32164.959999999999</v>
      </c>
      <c r="F575" s="404">
        <v>0</v>
      </c>
      <c r="G575" s="404">
        <v>96608.76</v>
      </c>
      <c r="H575" s="403" t="s">
        <v>135</v>
      </c>
    </row>
    <row r="576" spans="1:8" x14ac:dyDescent="0.25">
      <c r="A576" s="403" t="s">
        <v>1574</v>
      </c>
      <c r="B576" s="403" t="s">
        <v>1575</v>
      </c>
      <c r="C576" s="404">
        <v>0</v>
      </c>
      <c r="D576" s="403" t="s">
        <v>135</v>
      </c>
      <c r="E576" s="404">
        <v>0</v>
      </c>
      <c r="F576" s="404">
        <v>0</v>
      </c>
      <c r="G576" s="404">
        <v>0</v>
      </c>
      <c r="H576" s="403" t="s">
        <v>135</v>
      </c>
    </row>
    <row r="577" spans="1:8" x14ac:dyDescent="0.25">
      <c r="A577" s="403" t="s">
        <v>1576</v>
      </c>
      <c r="B577" s="403" t="s">
        <v>1577</v>
      </c>
      <c r="C577" s="404">
        <v>0</v>
      </c>
      <c r="D577" s="403" t="s">
        <v>135</v>
      </c>
      <c r="E577" s="404">
        <v>0</v>
      </c>
      <c r="F577" s="404">
        <v>0</v>
      </c>
      <c r="G577" s="404">
        <v>0</v>
      </c>
      <c r="H577" s="403" t="s">
        <v>135</v>
      </c>
    </row>
    <row r="578" spans="1:8" x14ac:dyDescent="0.25">
      <c r="A578" s="403" t="s">
        <v>1578</v>
      </c>
      <c r="B578" s="403" t="s">
        <v>1579</v>
      </c>
      <c r="C578" s="404">
        <v>0</v>
      </c>
      <c r="D578" s="403" t="s">
        <v>135</v>
      </c>
      <c r="E578" s="404">
        <v>0</v>
      </c>
      <c r="F578" s="404">
        <v>0</v>
      </c>
      <c r="G578" s="404">
        <v>0</v>
      </c>
      <c r="H578" s="403" t="s">
        <v>135</v>
      </c>
    </row>
    <row r="579" spans="1:8" x14ac:dyDescent="0.25">
      <c r="A579" s="403" t="s">
        <v>1580</v>
      </c>
      <c r="B579" s="417" t="s">
        <v>1581</v>
      </c>
      <c r="C579" s="404">
        <v>18188</v>
      </c>
      <c r="D579" s="403" t="s">
        <v>135</v>
      </c>
      <c r="E579" s="404">
        <v>9094</v>
      </c>
      <c r="F579" s="404">
        <v>0</v>
      </c>
      <c r="G579" s="404">
        <v>27282</v>
      </c>
      <c r="H579" s="403" t="s">
        <v>135</v>
      </c>
    </row>
    <row r="580" spans="1:8" x14ac:dyDescent="0.25">
      <c r="A580" s="403" t="s">
        <v>1582</v>
      </c>
      <c r="B580" s="403" t="s">
        <v>878</v>
      </c>
      <c r="C580" s="404">
        <v>0</v>
      </c>
      <c r="D580" s="403" t="s">
        <v>135</v>
      </c>
      <c r="E580" s="404">
        <v>0</v>
      </c>
      <c r="F580" s="404">
        <v>0</v>
      </c>
      <c r="G580" s="404">
        <v>0</v>
      </c>
      <c r="H580" s="403" t="s">
        <v>135</v>
      </c>
    </row>
    <row r="581" spans="1:8" x14ac:dyDescent="0.25">
      <c r="A581" s="403" t="s">
        <v>1583</v>
      </c>
      <c r="B581" s="403" t="s">
        <v>1384</v>
      </c>
      <c r="C581" s="404">
        <v>0</v>
      </c>
      <c r="D581" s="403" t="s">
        <v>135</v>
      </c>
      <c r="E581" s="404">
        <v>0</v>
      </c>
      <c r="F581" s="404">
        <v>0</v>
      </c>
      <c r="G581" s="404">
        <v>0</v>
      </c>
      <c r="H581" s="403" t="s">
        <v>135</v>
      </c>
    </row>
    <row r="582" spans="1:8" x14ac:dyDescent="0.25">
      <c r="A582" s="403" t="s">
        <v>1584</v>
      </c>
      <c r="B582" s="403" t="s">
        <v>1384</v>
      </c>
      <c r="C582" s="404">
        <v>0</v>
      </c>
      <c r="D582" s="403" t="s">
        <v>135</v>
      </c>
      <c r="E582" s="404">
        <v>0</v>
      </c>
      <c r="F582" s="404">
        <v>0</v>
      </c>
      <c r="G582" s="404">
        <v>0</v>
      </c>
      <c r="H582" s="403" t="s">
        <v>135</v>
      </c>
    </row>
    <row r="583" spans="1:8" x14ac:dyDescent="0.25">
      <c r="A583" s="403" t="s">
        <v>1585</v>
      </c>
      <c r="B583" s="403" t="s">
        <v>1586</v>
      </c>
      <c r="C583" s="404">
        <v>0</v>
      </c>
      <c r="D583" s="403" t="s">
        <v>135</v>
      </c>
      <c r="E583" s="404">
        <v>0</v>
      </c>
      <c r="F583" s="404">
        <v>0</v>
      </c>
      <c r="G583" s="404">
        <v>0</v>
      </c>
      <c r="H583" s="403" t="s">
        <v>135</v>
      </c>
    </row>
    <row r="584" spans="1:8" x14ac:dyDescent="0.25">
      <c r="A584" s="405" t="s">
        <v>1587</v>
      </c>
      <c r="B584" s="405" t="s">
        <v>1586</v>
      </c>
      <c r="C584" s="406">
        <v>0</v>
      </c>
      <c r="D584" s="405" t="s">
        <v>135</v>
      </c>
      <c r="E584" s="406">
        <v>0</v>
      </c>
      <c r="F584" s="406">
        <v>0</v>
      </c>
      <c r="G584" s="406">
        <v>0</v>
      </c>
      <c r="H584" s="405" t="s">
        <v>135</v>
      </c>
    </row>
    <row r="585" spans="1:8" x14ac:dyDescent="0.25">
      <c r="A585" s="403" t="s">
        <v>1588</v>
      </c>
      <c r="B585" s="403" t="s">
        <v>1589</v>
      </c>
      <c r="C585" s="404">
        <v>18188</v>
      </c>
      <c r="D585" s="403" t="s">
        <v>135</v>
      </c>
      <c r="E585" s="404">
        <v>9094</v>
      </c>
      <c r="F585" s="404">
        <v>0</v>
      </c>
      <c r="G585" s="404">
        <v>27282</v>
      </c>
      <c r="H585" s="403" t="s">
        <v>135</v>
      </c>
    </row>
    <row r="586" spans="1:8" x14ac:dyDescent="0.25">
      <c r="A586" s="405" t="s">
        <v>1590</v>
      </c>
      <c r="B586" s="405" t="s">
        <v>1591</v>
      </c>
      <c r="C586" s="406">
        <v>0</v>
      </c>
      <c r="D586" s="405" t="s">
        <v>135</v>
      </c>
      <c r="E586" s="406">
        <v>0</v>
      </c>
      <c r="F586" s="406">
        <v>0</v>
      </c>
      <c r="G586" s="406">
        <v>0</v>
      </c>
      <c r="H586" s="405" t="s">
        <v>135</v>
      </c>
    </row>
    <row r="587" spans="1:8" x14ac:dyDescent="0.25">
      <c r="A587" s="403" t="s">
        <v>1592</v>
      </c>
      <c r="B587" s="403" t="s">
        <v>1593</v>
      </c>
      <c r="C587" s="404">
        <v>0</v>
      </c>
      <c r="D587" s="403" t="s">
        <v>135</v>
      </c>
      <c r="E587" s="404">
        <v>0</v>
      </c>
      <c r="F587" s="404">
        <v>0</v>
      </c>
      <c r="G587" s="404">
        <v>0</v>
      </c>
      <c r="H587" s="403" t="s">
        <v>135</v>
      </c>
    </row>
    <row r="588" spans="1:8" x14ac:dyDescent="0.25">
      <c r="A588" s="403" t="s">
        <v>1594</v>
      </c>
      <c r="B588" s="403" t="s">
        <v>1595</v>
      </c>
      <c r="C588" s="404">
        <v>1964</v>
      </c>
      <c r="D588" s="403" t="s">
        <v>135</v>
      </c>
      <c r="E588" s="404">
        <v>982</v>
      </c>
      <c r="F588" s="404">
        <v>0</v>
      </c>
      <c r="G588" s="404">
        <v>2946</v>
      </c>
      <c r="H588" s="403" t="s">
        <v>135</v>
      </c>
    </row>
    <row r="589" spans="1:8" x14ac:dyDescent="0.25">
      <c r="A589" s="403" t="s">
        <v>1596</v>
      </c>
      <c r="B589" s="403" t="s">
        <v>1597</v>
      </c>
      <c r="C589" s="404">
        <v>16224</v>
      </c>
      <c r="D589" s="403" t="s">
        <v>135</v>
      </c>
      <c r="E589" s="404">
        <v>8112</v>
      </c>
      <c r="F589" s="404">
        <v>0</v>
      </c>
      <c r="G589" s="404">
        <v>24336</v>
      </c>
      <c r="H589" s="403" t="s">
        <v>135</v>
      </c>
    </row>
    <row r="590" spans="1:8" x14ac:dyDescent="0.25">
      <c r="A590" s="403" t="s">
        <v>1598</v>
      </c>
      <c r="B590" s="403" t="s">
        <v>1599</v>
      </c>
      <c r="C590" s="404">
        <v>0</v>
      </c>
      <c r="D590" s="403" t="s">
        <v>135</v>
      </c>
      <c r="E590" s="404">
        <v>0</v>
      </c>
      <c r="F590" s="404">
        <v>0</v>
      </c>
      <c r="G590" s="404">
        <v>0</v>
      </c>
      <c r="H590" s="403" t="s">
        <v>135</v>
      </c>
    </row>
    <row r="591" spans="1:8" x14ac:dyDescent="0.25">
      <c r="A591" s="403" t="s">
        <v>1600</v>
      </c>
      <c r="B591" s="403" t="s">
        <v>1601</v>
      </c>
      <c r="C591" s="404">
        <v>0</v>
      </c>
      <c r="D591" s="403" t="s">
        <v>135</v>
      </c>
      <c r="E591" s="404">
        <v>0</v>
      </c>
      <c r="F591" s="404">
        <v>0</v>
      </c>
      <c r="G591" s="404">
        <v>0</v>
      </c>
      <c r="H591" s="403" t="s">
        <v>135</v>
      </c>
    </row>
    <row r="592" spans="1:8" x14ac:dyDescent="0.25">
      <c r="A592" s="403" t="s">
        <v>1602</v>
      </c>
      <c r="B592" s="403" t="s">
        <v>1603</v>
      </c>
      <c r="C592" s="404">
        <v>0</v>
      </c>
      <c r="D592" s="403" t="s">
        <v>135</v>
      </c>
      <c r="E592" s="404">
        <v>0</v>
      </c>
      <c r="F592" s="404">
        <v>0</v>
      </c>
      <c r="G592" s="404">
        <v>0</v>
      </c>
      <c r="H592" s="403" t="s">
        <v>135</v>
      </c>
    </row>
    <row r="593" spans="1:8" x14ac:dyDescent="0.25">
      <c r="A593" s="403" t="s">
        <v>1604</v>
      </c>
      <c r="B593" s="403" t="s">
        <v>1581</v>
      </c>
      <c r="C593" s="404">
        <v>0</v>
      </c>
      <c r="D593" s="403" t="s">
        <v>135</v>
      </c>
      <c r="E593" s="404">
        <v>0</v>
      </c>
      <c r="F593" s="404">
        <v>0</v>
      </c>
      <c r="G593" s="404">
        <v>0</v>
      </c>
      <c r="H593" s="403" t="s">
        <v>135</v>
      </c>
    </row>
    <row r="594" spans="1:8" x14ac:dyDescent="0.25">
      <c r="A594" s="403" t="s">
        <v>1605</v>
      </c>
      <c r="B594" s="403" t="s">
        <v>1606</v>
      </c>
      <c r="C594" s="404">
        <v>0</v>
      </c>
      <c r="D594" s="403" t="s">
        <v>135</v>
      </c>
      <c r="E594" s="404">
        <v>0</v>
      </c>
      <c r="F594" s="404">
        <v>0</v>
      </c>
      <c r="G594" s="404">
        <v>0</v>
      </c>
      <c r="H594" s="403" t="s">
        <v>135</v>
      </c>
    </row>
    <row r="595" spans="1:8" x14ac:dyDescent="0.25">
      <c r="A595" s="405" t="s">
        <v>1607</v>
      </c>
      <c r="B595" s="405" t="s">
        <v>1608</v>
      </c>
      <c r="C595" s="406">
        <v>0</v>
      </c>
      <c r="D595" s="405" t="s">
        <v>135</v>
      </c>
      <c r="E595" s="406">
        <v>0</v>
      </c>
      <c r="F595" s="406">
        <v>0</v>
      </c>
      <c r="G595" s="406">
        <v>0</v>
      </c>
      <c r="H595" s="405" t="s">
        <v>135</v>
      </c>
    </row>
    <row r="596" spans="1:8" x14ac:dyDescent="0.25">
      <c r="A596" s="403" t="s">
        <v>1609</v>
      </c>
      <c r="B596" s="403" t="s">
        <v>1610</v>
      </c>
      <c r="C596" s="404">
        <v>0</v>
      </c>
      <c r="D596" s="403" t="s">
        <v>135</v>
      </c>
      <c r="E596" s="404">
        <v>0</v>
      </c>
      <c r="F596" s="404">
        <v>0</v>
      </c>
      <c r="G596" s="404">
        <v>0</v>
      </c>
      <c r="H596" s="403" t="s">
        <v>135</v>
      </c>
    </row>
    <row r="597" spans="1:8" x14ac:dyDescent="0.25">
      <c r="A597" s="403" t="s">
        <v>1611</v>
      </c>
      <c r="B597" s="417" t="s">
        <v>254</v>
      </c>
      <c r="C597" s="404">
        <v>0</v>
      </c>
      <c r="D597" s="403" t="s">
        <v>135</v>
      </c>
      <c r="E597" s="404">
        <v>0</v>
      </c>
      <c r="F597" s="404">
        <v>0</v>
      </c>
      <c r="G597" s="404">
        <v>0</v>
      </c>
      <c r="H597" s="403" t="s">
        <v>135</v>
      </c>
    </row>
    <row r="598" spans="1:8" x14ac:dyDescent="0.25">
      <c r="A598" s="403" t="s">
        <v>1612</v>
      </c>
      <c r="B598" s="403" t="s">
        <v>1613</v>
      </c>
      <c r="C598" s="404">
        <v>0</v>
      </c>
      <c r="D598" s="403" t="s">
        <v>135</v>
      </c>
      <c r="E598" s="404">
        <v>0</v>
      </c>
      <c r="F598" s="404">
        <v>0</v>
      </c>
      <c r="G598" s="404">
        <v>0</v>
      </c>
      <c r="H598" s="403" t="s">
        <v>135</v>
      </c>
    </row>
    <row r="599" spans="1:8" x14ac:dyDescent="0.25">
      <c r="A599" s="405" t="s">
        <v>1614</v>
      </c>
      <c r="B599" s="418" t="s">
        <v>1615</v>
      </c>
      <c r="C599" s="406">
        <v>0</v>
      </c>
      <c r="D599" s="405" t="s">
        <v>135</v>
      </c>
      <c r="E599" s="406">
        <v>0</v>
      </c>
      <c r="F599" s="406">
        <v>0</v>
      </c>
      <c r="G599" s="406">
        <v>0</v>
      </c>
      <c r="H599" s="405" t="s">
        <v>135</v>
      </c>
    </row>
    <row r="600" spans="1:8" x14ac:dyDescent="0.25">
      <c r="A600" s="403" t="s">
        <v>1616</v>
      </c>
      <c r="B600" s="403" t="s">
        <v>1617</v>
      </c>
      <c r="C600" s="404">
        <v>0</v>
      </c>
      <c r="D600" s="403" t="s">
        <v>135</v>
      </c>
      <c r="E600" s="404">
        <v>0</v>
      </c>
      <c r="F600" s="404">
        <v>0</v>
      </c>
      <c r="G600" s="404">
        <v>0</v>
      </c>
      <c r="H600" s="403" t="s">
        <v>135</v>
      </c>
    </row>
    <row r="601" spans="1:8" x14ac:dyDescent="0.25">
      <c r="A601" s="403" t="s">
        <v>1618</v>
      </c>
      <c r="B601" s="403" t="s">
        <v>1619</v>
      </c>
      <c r="C601" s="404">
        <v>0</v>
      </c>
      <c r="D601" s="403" t="s">
        <v>135</v>
      </c>
      <c r="E601" s="404">
        <v>0</v>
      </c>
      <c r="F601" s="404">
        <v>0</v>
      </c>
      <c r="G601" s="404">
        <v>0</v>
      </c>
      <c r="H601" s="403" t="s">
        <v>135</v>
      </c>
    </row>
    <row r="602" spans="1:8" x14ac:dyDescent="0.25">
      <c r="A602" s="403" t="s">
        <v>1620</v>
      </c>
      <c r="B602" s="403" t="s">
        <v>1621</v>
      </c>
      <c r="C602" s="404">
        <v>0</v>
      </c>
      <c r="D602" s="403" t="s">
        <v>135</v>
      </c>
      <c r="E602" s="404">
        <v>0</v>
      </c>
      <c r="F602" s="404">
        <v>0</v>
      </c>
      <c r="G602" s="404">
        <v>0</v>
      </c>
      <c r="H602" s="403" t="s">
        <v>135</v>
      </c>
    </row>
    <row r="603" spans="1:8" x14ac:dyDescent="0.25">
      <c r="A603" s="403" t="s">
        <v>1622</v>
      </c>
      <c r="B603" s="403" t="s">
        <v>1623</v>
      </c>
      <c r="C603" s="404">
        <v>0</v>
      </c>
      <c r="D603" s="403" t="s">
        <v>135</v>
      </c>
      <c r="E603" s="404">
        <v>0</v>
      </c>
      <c r="F603" s="404">
        <v>0</v>
      </c>
      <c r="G603" s="404">
        <v>0</v>
      </c>
      <c r="H603" s="403" t="s">
        <v>135</v>
      </c>
    </row>
    <row r="604" spans="1:8" x14ac:dyDescent="0.25">
      <c r="A604" s="403" t="s">
        <v>1624</v>
      </c>
      <c r="B604" s="403" t="s">
        <v>1625</v>
      </c>
      <c r="C604" s="404">
        <v>0</v>
      </c>
      <c r="D604" s="403" t="s">
        <v>135</v>
      </c>
      <c r="E604" s="404">
        <v>0</v>
      </c>
      <c r="F604" s="404">
        <v>0</v>
      </c>
      <c r="G604" s="404">
        <v>0</v>
      </c>
      <c r="H604" s="403" t="s">
        <v>135</v>
      </c>
    </row>
    <row r="605" spans="1:8" x14ac:dyDescent="0.25">
      <c r="A605" s="403" t="s">
        <v>1626</v>
      </c>
      <c r="B605" s="403" t="s">
        <v>1627</v>
      </c>
      <c r="C605" s="404">
        <v>0</v>
      </c>
      <c r="D605" s="403" t="s">
        <v>135</v>
      </c>
      <c r="E605" s="404">
        <v>0</v>
      </c>
      <c r="F605" s="404">
        <v>0</v>
      </c>
      <c r="G605" s="404">
        <v>0</v>
      </c>
      <c r="H605" s="403" t="s">
        <v>135</v>
      </c>
    </row>
    <row r="606" spans="1:8" x14ac:dyDescent="0.25">
      <c r="A606" s="403" t="s">
        <v>1628</v>
      </c>
      <c r="B606" s="403" t="s">
        <v>1629</v>
      </c>
      <c r="C606" s="404">
        <v>0</v>
      </c>
      <c r="D606" s="403" t="s">
        <v>135</v>
      </c>
      <c r="E606" s="404">
        <v>0</v>
      </c>
      <c r="F606" s="404">
        <v>0</v>
      </c>
      <c r="G606" s="404">
        <v>0</v>
      </c>
      <c r="H606" s="403" t="s">
        <v>135</v>
      </c>
    </row>
    <row r="607" spans="1:8" x14ac:dyDescent="0.25">
      <c r="A607" s="403" t="s">
        <v>1630</v>
      </c>
      <c r="B607" s="403" t="s">
        <v>1629</v>
      </c>
      <c r="C607" s="404">
        <v>0</v>
      </c>
      <c r="D607" s="403" t="s">
        <v>135</v>
      </c>
      <c r="E607" s="404">
        <v>0</v>
      </c>
      <c r="F607" s="404">
        <v>0</v>
      </c>
      <c r="G607" s="404">
        <v>0</v>
      </c>
      <c r="H607" s="403" t="s">
        <v>135</v>
      </c>
    </row>
    <row r="608" spans="1:8" x14ac:dyDescent="0.25">
      <c r="A608" s="403" t="s">
        <v>1631</v>
      </c>
      <c r="B608" s="403" t="s">
        <v>1632</v>
      </c>
      <c r="C608" s="404">
        <v>0</v>
      </c>
      <c r="D608" s="403" t="s">
        <v>135</v>
      </c>
      <c r="E608" s="404">
        <v>0</v>
      </c>
      <c r="F608" s="404">
        <v>0</v>
      </c>
      <c r="G608" s="404">
        <v>0</v>
      </c>
      <c r="H608" s="403" t="s">
        <v>135</v>
      </c>
    </row>
    <row r="609" spans="1:8" x14ac:dyDescent="0.25">
      <c r="A609" s="403" t="s">
        <v>1633</v>
      </c>
      <c r="B609" s="403" t="s">
        <v>1634</v>
      </c>
      <c r="C609" s="404">
        <v>0</v>
      </c>
      <c r="D609" s="403" t="s">
        <v>135</v>
      </c>
      <c r="E609" s="404">
        <v>0</v>
      </c>
      <c r="F609" s="404">
        <v>0</v>
      </c>
      <c r="G609" s="404">
        <v>0</v>
      </c>
      <c r="H609" s="403" t="s">
        <v>135</v>
      </c>
    </row>
    <row r="610" spans="1:8" x14ac:dyDescent="0.25">
      <c r="A610" s="403" t="s">
        <v>1635</v>
      </c>
      <c r="B610" s="403" t="s">
        <v>1636</v>
      </c>
      <c r="C610" s="404">
        <v>0</v>
      </c>
      <c r="D610" s="403" t="s">
        <v>135</v>
      </c>
      <c r="E610" s="404">
        <v>0</v>
      </c>
      <c r="F610" s="404">
        <v>0</v>
      </c>
      <c r="G610" s="404">
        <v>0</v>
      </c>
      <c r="H610" s="403" t="s">
        <v>135</v>
      </c>
    </row>
    <row r="611" spans="1:8" x14ac:dyDescent="0.25">
      <c r="A611" s="403" t="s">
        <v>1637</v>
      </c>
      <c r="B611" s="403" t="s">
        <v>89</v>
      </c>
      <c r="C611" s="404">
        <v>31443</v>
      </c>
      <c r="D611" s="403" t="s">
        <v>135</v>
      </c>
      <c r="E611" s="404">
        <v>12928.33</v>
      </c>
      <c r="F611" s="404">
        <v>0</v>
      </c>
      <c r="G611" s="404">
        <v>44371.33</v>
      </c>
      <c r="H611" s="403" t="s">
        <v>135</v>
      </c>
    </row>
    <row r="612" spans="1:8" x14ac:dyDescent="0.25">
      <c r="A612" s="403" t="s">
        <v>1638</v>
      </c>
      <c r="B612" s="403" t="s">
        <v>1639</v>
      </c>
      <c r="C612" s="404">
        <v>11808.24</v>
      </c>
      <c r="D612" s="403" t="s">
        <v>135</v>
      </c>
      <c r="E612" s="404">
        <v>8329.33</v>
      </c>
      <c r="F612" s="404">
        <v>0</v>
      </c>
      <c r="G612" s="404">
        <v>20137.57</v>
      </c>
      <c r="H612" s="403" t="s">
        <v>135</v>
      </c>
    </row>
    <row r="613" spans="1:8" x14ac:dyDescent="0.25">
      <c r="A613" s="403" t="s">
        <v>1640</v>
      </c>
      <c r="B613" s="403" t="s">
        <v>1641</v>
      </c>
      <c r="C613" s="404">
        <v>2148.4299999999998</v>
      </c>
      <c r="D613" s="403" t="s">
        <v>135</v>
      </c>
      <c r="E613" s="404">
        <v>4854.83</v>
      </c>
      <c r="F613" s="404">
        <v>0</v>
      </c>
      <c r="G613" s="404">
        <v>7003.26</v>
      </c>
      <c r="H613" s="403" t="s">
        <v>135</v>
      </c>
    </row>
    <row r="614" spans="1:8" x14ac:dyDescent="0.25">
      <c r="A614" s="403" t="s">
        <v>1642</v>
      </c>
      <c r="B614" s="403" t="s">
        <v>1641</v>
      </c>
      <c r="C614" s="404">
        <v>2148.4299999999998</v>
      </c>
      <c r="D614" s="403" t="s">
        <v>135</v>
      </c>
      <c r="E614" s="404">
        <v>4854.83</v>
      </c>
      <c r="F614" s="404">
        <v>0</v>
      </c>
      <c r="G614" s="404">
        <v>7003.26</v>
      </c>
      <c r="H614" s="403" t="s">
        <v>135</v>
      </c>
    </row>
    <row r="615" spans="1:8" x14ac:dyDescent="0.25">
      <c r="A615" s="403" t="s">
        <v>1643</v>
      </c>
      <c r="B615" s="403" t="s">
        <v>1644</v>
      </c>
      <c r="C615" s="404">
        <v>7540</v>
      </c>
      <c r="D615" s="403" t="s">
        <v>135</v>
      </c>
      <c r="E615" s="404">
        <v>2450</v>
      </c>
      <c r="F615" s="404">
        <v>0</v>
      </c>
      <c r="G615" s="404">
        <v>9990</v>
      </c>
      <c r="H615" s="403" t="s">
        <v>135</v>
      </c>
    </row>
    <row r="616" spans="1:8" x14ac:dyDescent="0.25">
      <c r="A616" s="405" t="s">
        <v>1645</v>
      </c>
      <c r="B616" s="405" t="s">
        <v>1646</v>
      </c>
      <c r="C616" s="406">
        <v>7540</v>
      </c>
      <c r="D616" s="405" t="s">
        <v>135</v>
      </c>
      <c r="E616" s="406">
        <v>2450</v>
      </c>
      <c r="F616" s="406">
        <v>0</v>
      </c>
      <c r="G616" s="406">
        <v>9990</v>
      </c>
      <c r="H616" s="405" t="s">
        <v>135</v>
      </c>
    </row>
    <row r="617" spans="1:8" x14ac:dyDescent="0.25">
      <c r="A617" s="403" t="s">
        <v>1647</v>
      </c>
      <c r="B617" s="403" t="s">
        <v>1648</v>
      </c>
      <c r="C617" s="404">
        <v>0</v>
      </c>
      <c r="D617" s="403" t="s">
        <v>135</v>
      </c>
      <c r="E617" s="404">
        <v>0</v>
      </c>
      <c r="F617" s="404">
        <v>0</v>
      </c>
      <c r="G617" s="404">
        <v>0</v>
      </c>
      <c r="H617" s="403" t="s">
        <v>135</v>
      </c>
    </row>
    <row r="618" spans="1:8" x14ac:dyDescent="0.25">
      <c r="A618" s="403" t="s">
        <v>1649</v>
      </c>
      <c r="B618" s="403" t="s">
        <v>1650</v>
      </c>
      <c r="C618" s="404">
        <v>0</v>
      </c>
      <c r="D618" s="403" t="s">
        <v>135</v>
      </c>
      <c r="E618" s="404">
        <v>0</v>
      </c>
      <c r="F618" s="404">
        <v>0</v>
      </c>
      <c r="G618" s="404">
        <v>0</v>
      </c>
      <c r="H618" s="403" t="s">
        <v>135</v>
      </c>
    </row>
    <row r="619" spans="1:8" x14ac:dyDescent="0.25">
      <c r="A619" s="403" t="s">
        <v>1651</v>
      </c>
      <c r="B619" s="403" t="s">
        <v>1652</v>
      </c>
      <c r="C619" s="404">
        <v>0</v>
      </c>
      <c r="D619" s="403" t="s">
        <v>135</v>
      </c>
      <c r="E619" s="404">
        <v>0</v>
      </c>
      <c r="F619" s="404">
        <v>0</v>
      </c>
      <c r="G619" s="404">
        <v>0</v>
      </c>
      <c r="H619" s="403" t="s">
        <v>135</v>
      </c>
    </row>
    <row r="620" spans="1:8" x14ac:dyDescent="0.25">
      <c r="A620" s="403" t="s">
        <v>1653</v>
      </c>
      <c r="B620" s="403" t="s">
        <v>1654</v>
      </c>
      <c r="C620" s="404">
        <v>0</v>
      </c>
      <c r="D620" s="403" t="s">
        <v>135</v>
      </c>
      <c r="E620" s="404">
        <v>0</v>
      </c>
      <c r="F620" s="404">
        <v>0</v>
      </c>
      <c r="G620" s="404">
        <v>0</v>
      </c>
      <c r="H620" s="403" t="s">
        <v>135</v>
      </c>
    </row>
    <row r="621" spans="1:8" x14ac:dyDescent="0.25">
      <c r="A621" s="403" t="s">
        <v>1655</v>
      </c>
      <c r="B621" s="403" t="s">
        <v>1656</v>
      </c>
      <c r="C621" s="404">
        <v>0</v>
      </c>
      <c r="D621" s="403" t="s">
        <v>135</v>
      </c>
      <c r="E621" s="404">
        <v>0</v>
      </c>
      <c r="F621" s="404">
        <v>0</v>
      </c>
      <c r="G621" s="404">
        <v>0</v>
      </c>
      <c r="H621" s="403" t="s">
        <v>135</v>
      </c>
    </row>
    <row r="622" spans="1:8" x14ac:dyDescent="0.25">
      <c r="A622" s="405" t="s">
        <v>1657</v>
      </c>
      <c r="B622" s="405" t="s">
        <v>1658</v>
      </c>
      <c r="C622" s="406">
        <v>0</v>
      </c>
      <c r="D622" s="405" t="s">
        <v>135</v>
      </c>
      <c r="E622" s="406">
        <v>0</v>
      </c>
      <c r="F622" s="406">
        <v>0</v>
      </c>
      <c r="G622" s="406">
        <v>0</v>
      </c>
      <c r="H622" s="405" t="s">
        <v>135</v>
      </c>
    </row>
    <row r="623" spans="1:8" x14ac:dyDescent="0.25">
      <c r="A623" s="405" t="s">
        <v>1659</v>
      </c>
      <c r="B623" s="405" t="s">
        <v>1660</v>
      </c>
      <c r="C623" s="406">
        <v>2119.81</v>
      </c>
      <c r="D623" s="405" t="s">
        <v>135</v>
      </c>
      <c r="E623" s="406">
        <v>1024.5</v>
      </c>
      <c r="F623" s="406">
        <v>0</v>
      </c>
      <c r="G623" s="406">
        <v>3144.31</v>
      </c>
      <c r="H623" s="405" t="s">
        <v>135</v>
      </c>
    </row>
    <row r="624" spans="1:8" x14ac:dyDescent="0.25">
      <c r="A624" s="405" t="s">
        <v>1661</v>
      </c>
      <c r="B624" s="405" t="s">
        <v>1662</v>
      </c>
      <c r="C624" s="406">
        <v>2119.81</v>
      </c>
      <c r="D624" s="405" t="s">
        <v>135</v>
      </c>
      <c r="E624" s="406">
        <v>1024.5</v>
      </c>
      <c r="F624" s="406">
        <v>0</v>
      </c>
      <c r="G624" s="406">
        <v>3144.31</v>
      </c>
      <c r="H624" s="405" t="s">
        <v>135</v>
      </c>
    </row>
    <row r="625" spans="1:8" x14ac:dyDescent="0.25">
      <c r="A625" s="405" t="s">
        <v>1663</v>
      </c>
      <c r="B625" s="405" t="s">
        <v>1664</v>
      </c>
      <c r="C625" s="406">
        <v>0</v>
      </c>
      <c r="D625" s="405" t="s">
        <v>135</v>
      </c>
      <c r="E625" s="406">
        <v>0</v>
      </c>
      <c r="F625" s="406">
        <v>0</v>
      </c>
      <c r="G625" s="406">
        <v>0</v>
      </c>
      <c r="H625" s="405" t="s">
        <v>135</v>
      </c>
    </row>
    <row r="626" spans="1:8" x14ac:dyDescent="0.25">
      <c r="A626" s="403" t="s">
        <v>1665</v>
      </c>
      <c r="B626" s="403" t="s">
        <v>1666</v>
      </c>
      <c r="C626" s="404">
        <v>0</v>
      </c>
      <c r="D626" s="403" t="s">
        <v>135</v>
      </c>
      <c r="E626" s="404">
        <v>0</v>
      </c>
      <c r="F626" s="404">
        <v>0</v>
      </c>
      <c r="G626" s="404">
        <v>0</v>
      </c>
      <c r="H626" s="403" t="s">
        <v>135</v>
      </c>
    </row>
    <row r="627" spans="1:8" x14ac:dyDescent="0.25">
      <c r="A627" s="403" t="s">
        <v>1667</v>
      </c>
      <c r="B627" s="403" t="s">
        <v>1668</v>
      </c>
      <c r="C627" s="404">
        <v>0</v>
      </c>
      <c r="D627" s="403" t="s">
        <v>135</v>
      </c>
      <c r="E627" s="404">
        <v>0</v>
      </c>
      <c r="F627" s="404">
        <v>0</v>
      </c>
      <c r="G627" s="404">
        <v>0</v>
      </c>
      <c r="H627" s="403" t="s">
        <v>135</v>
      </c>
    </row>
    <row r="628" spans="1:8" x14ac:dyDescent="0.25">
      <c r="A628" s="403" t="s">
        <v>1669</v>
      </c>
      <c r="B628" s="403" t="s">
        <v>1670</v>
      </c>
      <c r="C628" s="404">
        <v>0</v>
      </c>
      <c r="D628" s="403" t="s">
        <v>135</v>
      </c>
      <c r="E628" s="404">
        <v>0</v>
      </c>
      <c r="F628" s="404">
        <v>0</v>
      </c>
      <c r="G628" s="404">
        <v>0</v>
      </c>
      <c r="H628" s="403" t="s">
        <v>135</v>
      </c>
    </row>
    <row r="629" spans="1:8" x14ac:dyDescent="0.25">
      <c r="A629" s="403" t="s">
        <v>1671</v>
      </c>
      <c r="B629" s="403" t="s">
        <v>257</v>
      </c>
      <c r="C629" s="404">
        <v>2064.56</v>
      </c>
      <c r="D629" s="403" t="s">
        <v>135</v>
      </c>
      <c r="E629" s="404">
        <v>2462.1</v>
      </c>
      <c r="F629" s="404">
        <v>0</v>
      </c>
      <c r="G629" s="404">
        <v>4526.66</v>
      </c>
      <c r="H629" s="403" t="s">
        <v>135</v>
      </c>
    </row>
    <row r="630" spans="1:8" x14ac:dyDescent="0.25">
      <c r="A630" s="405" t="s">
        <v>1672</v>
      </c>
      <c r="B630" s="405" t="s">
        <v>1673</v>
      </c>
      <c r="C630" s="406">
        <v>1653.56</v>
      </c>
      <c r="D630" s="405" t="s">
        <v>135</v>
      </c>
      <c r="E630" s="406">
        <v>2438.1999999999998</v>
      </c>
      <c r="F630" s="406">
        <v>0</v>
      </c>
      <c r="G630" s="406">
        <v>4091.76</v>
      </c>
      <c r="H630" s="405" t="s">
        <v>135</v>
      </c>
    </row>
    <row r="631" spans="1:8" x14ac:dyDescent="0.25">
      <c r="A631" s="403" t="s">
        <v>1674</v>
      </c>
      <c r="B631" s="403" t="s">
        <v>1675</v>
      </c>
      <c r="C631" s="404">
        <v>1653.56</v>
      </c>
      <c r="D631" s="403" t="s">
        <v>135</v>
      </c>
      <c r="E631" s="404">
        <v>2438.1999999999998</v>
      </c>
      <c r="F631" s="404">
        <v>0</v>
      </c>
      <c r="G631" s="404">
        <v>4091.76</v>
      </c>
      <c r="H631" s="403" t="s">
        <v>135</v>
      </c>
    </row>
    <row r="632" spans="1:8" x14ac:dyDescent="0.25">
      <c r="A632" s="403" t="s">
        <v>1676</v>
      </c>
      <c r="B632" s="403" t="s">
        <v>1677</v>
      </c>
      <c r="C632" s="404">
        <v>0</v>
      </c>
      <c r="D632" s="403" t="s">
        <v>135</v>
      </c>
      <c r="E632" s="404">
        <v>0</v>
      </c>
      <c r="F632" s="404">
        <v>0</v>
      </c>
      <c r="G632" s="404">
        <v>0</v>
      </c>
      <c r="H632" s="403" t="s">
        <v>135</v>
      </c>
    </row>
    <row r="633" spans="1:8" x14ac:dyDescent="0.25">
      <c r="A633" s="403" t="s">
        <v>1678</v>
      </c>
      <c r="B633" s="403" t="s">
        <v>1679</v>
      </c>
      <c r="C633" s="404">
        <v>411</v>
      </c>
      <c r="D633" s="403" t="s">
        <v>135</v>
      </c>
      <c r="E633" s="404">
        <v>23.9</v>
      </c>
      <c r="F633" s="404">
        <v>0</v>
      </c>
      <c r="G633" s="404">
        <v>434.9</v>
      </c>
      <c r="H633" s="403" t="s">
        <v>135</v>
      </c>
    </row>
    <row r="634" spans="1:8" x14ac:dyDescent="0.25">
      <c r="A634" s="403" t="s">
        <v>1680</v>
      </c>
      <c r="B634" s="403" t="s">
        <v>1681</v>
      </c>
      <c r="C634" s="404">
        <v>411</v>
      </c>
      <c r="D634" s="403" t="s">
        <v>135</v>
      </c>
      <c r="E634" s="404">
        <v>23.9</v>
      </c>
      <c r="F634" s="404">
        <v>0</v>
      </c>
      <c r="G634" s="404">
        <v>434.9</v>
      </c>
      <c r="H634" s="403" t="s">
        <v>135</v>
      </c>
    </row>
    <row r="635" spans="1:8" x14ac:dyDescent="0.25">
      <c r="A635" s="403" t="s">
        <v>1682</v>
      </c>
      <c r="B635" s="403" t="s">
        <v>1683</v>
      </c>
      <c r="C635" s="404">
        <v>0</v>
      </c>
      <c r="D635" s="403" t="s">
        <v>135</v>
      </c>
      <c r="E635" s="404">
        <v>0</v>
      </c>
      <c r="F635" s="404">
        <v>0</v>
      </c>
      <c r="G635" s="404">
        <v>0</v>
      </c>
      <c r="H635" s="403" t="s">
        <v>135</v>
      </c>
    </row>
    <row r="636" spans="1:8" x14ac:dyDescent="0.25">
      <c r="A636" s="403" t="s">
        <v>1684</v>
      </c>
      <c r="B636" s="403" t="s">
        <v>1685</v>
      </c>
      <c r="C636" s="404">
        <v>0</v>
      </c>
      <c r="D636" s="403" t="s">
        <v>135</v>
      </c>
      <c r="E636" s="404">
        <v>0</v>
      </c>
      <c r="F636" s="404">
        <v>0</v>
      </c>
      <c r="G636" s="404">
        <v>0</v>
      </c>
      <c r="H636" s="403" t="s">
        <v>135</v>
      </c>
    </row>
    <row r="637" spans="1:8" x14ac:dyDescent="0.25">
      <c r="A637" s="405" t="s">
        <v>1686</v>
      </c>
      <c r="B637" s="405" t="s">
        <v>1687</v>
      </c>
      <c r="C637" s="406">
        <v>0</v>
      </c>
      <c r="D637" s="405" t="s">
        <v>135</v>
      </c>
      <c r="E637" s="406">
        <v>0</v>
      </c>
      <c r="F637" s="406">
        <v>0</v>
      </c>
      <c r="G637" s="406">
        <v>0</v>
      </c>
      <c r="H637" s="405" t="s">
        <v>135</v>
      </c>
    </row>
    <row r="638" spans="1:8" x14ac:dyDescent="0.25">
      <c r="A638" s="403" t="s">
        <v>1688</v>
      </c>
      <c r="B638" s="403" t="s">
        <v>261</v>
      </c>
      <c r="C638" s="404">
        <v>17570.2</v>
      </c>
      <c r="D638" s="403" t="s">
        <v>135</v>
      </c>
      <c r="E638" s="404">
        <v>0</v>
      </c>
      <c r="F638" s="404">
        <v>0</v>
      </c>
      <c r="G638" s="404">
        <v>17570.2</v>
      </c>
      <c r="H638" s="403" t="s">
        <v>135</v>
      </c>
    </row>
    <row r="639" spans="1:8" x14ac:dyDescent="0.25">
      <c r="A639" s="403" t="s">
        <v>1689</v>
      </c>
      <c r="B639" s="403" t="s">
        <v>1690</v>
      </c>
      <c r="C639" s="404">
        <v>17570.2</v>
      </c>
      <c r="D639" s="403" t="s">
        <v>135</v>
      </c>
      <c r="E639" s="404">
        <v>0</v>
      </c>
      <c r="F639" s="404">
        <v>0</v>
      </c>
      <c r="G639" s="404">
        <v>17570.2</v>
      </c>
      <c r="H639" s="403" t="s">
        <v>135</v>
      </c>
    </row>
    <row r="640" spans="1:8" x14ac:dyDescent="0.25">
      <c r="A640" s="405" t="s">
        <v>1691</v>
      </c>
      <c r="B640" s="405" t="s">
        <v>1692</v>
      </c>
      <c r="C640" s="406">
        <v>17570.2</v>
      </c>
      <c r="D640" s="405" t="s">
        <v>135</v>
      </c>
      <c r="E640" s="406">
        <v>0</v>
      </c>
      <c r="F640" s="406">
        <v>0</v>
      </c>
      <c r="G640" s="406">
        <v>17570.2</v>
      </c>
      <c r="H640" s="405" t="s">
        <v>135</v>
      </c>
    </row>
    <row r="641" spans="1:8" x14ac:dyDescent="0.25">
      <c r="A641" s="403" t="s">
        <v>1693</v>
      </c>
      <c r="B641" s="403" t="s">
        <v>1694</v>
      </c>
      <c r="C641" s="404">
        <v>0</v>
      </c>
      <c r="D641" s="403" t="s">
        <v>135</v>
      </c>
      <c r="E641" s="404">
        <v>0</v>
      </c>
      <c r="F641" s="404">
        <v>0</v>
      </c>
      <c r="G641" s="404">
        <v>0</v>
      </c>
      <c r="H641" s="403" t="s">
        <v>135</v>
      </c>
    </row>
    <row r="642" spans="1:8" x14ac:dyDescent="0.25">
      <c r="A642" s="403" t="s">
        <v>1695</v>
      </c>
      <c r="B642" s="403" t="s">
        <v>1696</v>
      </c>
      <c r="C642" s="404">
        <v>0</v>
      </c>
      <c r="D642" s="403" t="s">
        <v>135</v>
      </c>
      <c r="E642" s="404">
        <v>0</v>
      </c>
      <c r="F642" s="404">
        <v>0</v>
      </c>
      <c r="G642" s="404">
        <v>0</v>
      </c>
      <c r="H642" s="403" t="s">
        <v>135</v>
      </c>
    </row>
    <row r="643" spans="1:8" x14ac:dyDescent="0.25">
      <c r="A643" s="403" t="s">
        <v>1697</v>
      </c>
      <c r="B643" s="403" t="s">
        <v>1698</v>
      </c>
      <c r="C643" s="404">
        <v>0</v>
      </c>
      <c r="D643" s="403" t="s">
        <v>135</v>
      </c>
      <c r="E643" s="404">
        <v>0</v>
      </c>
      <c r="F643" s="404">
        <v>0</v>
      </c>
      <c r="G643" s="404">
        <v>0</v>
      </c>
      <c r="H643" s="403" t="s">
        <v>135</v>
      </c>
    </row>
    <row r="644" spans="1:8" x14ac:dyDescent="0.25">
      <c r="A644" s="403" t="s">
        <v>1699</v>
      </c>
      <c r="B644" s="403" t="s">
        <v>1700</v>
      </c>
      <c r="C644" s="404">
        <v>0</v>
      </c>
      <c r="D644" s="403" t="s">
        <v>135</v>
      </c>
      <c r="E644" s="404">
        <v>0</v>
      </c>
      <c r="F644" s="404">
        <v>0</v>
      </c>
      <c r="G644" s="404">
        <v>0</v>
      </c>
      <c r="H644" s="403" t="s">
        <v>135</v>
      </c>
    </row>
    <row r="645" spans="1:8" x14ac:dyDescent="0.25">
      <c r="A645" s="403" t="s">
        <v>1701</v>
      </c>
      <c r="B645" s="403" t="s">
        <v>1702</v>
      </c>
      <c r="C645" s="404">
        <v>0</v>
      </c>
      <c r="D645" s="403" t="s">
        <v>135</v>
      </c>
      <c r="E645" s="404">
        <v>0</v>
      </c>
      <c r="F645" s="404">
        <v>0</v>
      </c>
      <c r="G645" s="404">
        <v>0</v>
      </c>
      <c r="H645" s="403" t="s">
        <v>135</v>
      </c>
    </row>
    <row r="646" spans="1:8" x14ac:dyDescent="0.25">
      <c r="A646" s="403" t="s">
        <v>1703</v>
      </c>
      <c r="B646" s="403" t="s">
        <v>1704</v>
      </c>
      <c r="C646" s="404">
        <v>0</v>
      </c>
      <c r="D646" s="403" t="s">
        <v>135</v>
      </c>
      <c r="E646" s="404">
        <v>0</v>
      </c>
      <c r="F646" s="404">
        <v>0</v>
      </c>
      <c r="G646" s="404">
        <v>0</v>
      </c>
      <c r="H646" s="403" t="s">
        <v>135</v>
      </c>
    </row>
    <row r="647" spans="1:8" x14ac:dyDescent="0.25">
      <c r="A647" s="403" t="s">
        <v>1705</v>
      </c>
      <c r="B647" s="403" t="s">
        <v>1706</v>
      </c>
      <c r="C647" s="404">
        <v>0</v>
      </c>
      <c r="D647" s="403" t="s">
        <v>135</v>
      </c>
      <c r="E647" s="404">
        <v>0</v>
      </c>
      <c r="F647" s="404">
        <v>0</v>
      </c>
      <c r="G647" s="404">
        <v>0</v>
      </c>
      <c r="H647" s="403" t="s">
        <v>135</v>
      </c>
    </row>
    <row r="648" spans="1:8" x14ac:dyDescent="0.25">
      <c r="A648" s="403" t="s">
        <v>1707</v>
      </c>
      <c r="B648" s="403" t="s">
        <v>1708</v>
      </c>
      <c r="C648" s="404">
        <v>0</v>
      </c>
      <c r="D648" s="403" t="s">
        <v>135</v>
      </c>
      <c r="E648" s="404">
        <v>0</v>
      </c>
      <c r="F648" s="404">
        <v>0</v>
      </c>
      <c r="G648" s="404">
        <v>0</v>
      </c>
      <c r="H648" s="403" t="s">
        <v>135</v>
      </c>
    </row>
    <row r="649" spans="1:8" x14ac:dyDescent="0.25">
      <c r="A649" s="403" t="s">
        <v>1709</v>
      </c>
      <c r="B649" s="403" t="s">
        <v>1710</v>
      </c>
      <c r="C649" s="404">
        <v>0</v>
      </c>
      <c r="D649" s="403" t="s">
        <v>135</v>
      </c>
      <c r="E649" s="404">
        <v>0</v>
      </c>
      <c r="F649" s="404">
        <v>0</v>
      </c>
      <c r="G649" s="404">
        <v>0</v>
      </c>
      <c r="H649" s="403" t="s">
        <v>135</v>
      </c>
    </row>
    <row r="650" spans="1:8" x14ac:dyDescent="0.25">
      <c r="A650" s="403" t="s">
        <v>1711</v>
      </c>
      <c r="B650" s="403" t="s">
        <v>1712</v>
      </c>
      <c r="C650" s="404">
        <v>0</v>
      </c>
      <c r="D650" s="403" t="s">
        <v>135</v>
      </c>
      <c r="E650" s="404">
        <v>0</v>
      </c>
      <c r="F650" s="404">
        <v>0</v>
      </c>
      <c r="G650" s="404">
        <v>0</v>
      </c>
      <c r="H650" s="403" t="s">
        <v>135</v>
      </c>
    </row>
    <row r="651" spans="1:8" x14ac:dyDescent="0.25">
      <c r="A651" s="403" t="s">
        <v>1713</v>
      </c>
      <c r="B651" s="403" t="s">
        <v>1714</v>
      </c>
      <c r="C651" s="404">
        <v>0</v>
      </c>
      <c r="D651" s="403" t="s">
        <v>135</v>
      </c>
      <c r="E651" s="404">
        <v>0</v>
      </c>
      <c r="F651" s="404">
        <v>0</v>
      </c>
      <c r="G651" s="404">
        <v>0</v>
      </c>
      <c r="H651" s="403" t="s">
        <v>135</v>
      </c>
    </row>
    <row r="652" spans="1:8" x14ac:dyDescent="0.25">
      <c r="A652" s="403" t="s">
        <v>1715</v>
      </c>
      <c r="B652" s="403" t="s">
        <v>1716</v>
      </c>
      <c r="C652" s="404">
        <v>0</v>
      </c>
      <c r="D652" s="403" t="s">
        <v>135</v>
      </c>
      <c r="E652" s="404">
        <v>0</v>
      </c>
      <c r="F652" s="404">
        <v>0</v>
      </c>
      <c r="G652" s="404">
        <v>0</v>
      </c>
      <c r="H652" s="403" t="s">
        <v>135</v>
      </c>
    </row>
    <row r="653" spans="1:8" x14ac:dyDescent="0.25">
      <c r="A653" s="403" t="s">
        <v>1717</v>
      </c>
      <c r="B653" s="403" t="s">
        <v>1718</v>
      </c>
      <c r="C653" s="404">
        <v>0</v>
      </c>
      <c r="D653" s="403" t="s">
        <v>135</v>
      </c>
      <c r="E653" s="404">
        <v>2136.9</v>
      </c>
      <c r="F653" s="404">
        <v>0</v>
      </c>
      <c r="G653" s="404">
        <v>2136.9</v>
      </c>
      <c r="H653" s="403" t="s">
        <v>135</v>
      </c>
    </row>
    <row r="654" spans="1:8" x14ac:dyDescent="0.25">
      <c r="A654" s="403" t="s">
        <v>1719</v>
      </c>
      <c r="B654" s="403" t="s">
        <v>1720</v>
      </c>
      <c r="C654" s="404">
        <v>0</v>
      </c>
      <c r="D654" s="403" t="s">
        <v>135</v>
      </c>
      <c r="E654" s="404">
        <v>0</v>
      </c>
      <c r="F654" s="404">
        <v>0</v>
      </c>
      <c r="G654" s="404">
        <v>0</v>
      </c>
      <c r="H654" s="403" t="s">
        <v>135</v>
      </c>
    </row>
    <row r="655" spans="1:8" x14ac:dyDescent="0.25">
      <c r="A655" s="403" t="s">
        <v>1721</v>
      </c>
      <c r="B655" s="403" t="s">
        <v>1722</v>
      </c>
      <c r="C655" s="404">
        <v>0</v>
      </c>
      <c r="D655" s="403" t="s">
        <v>135</v>
      </c>
      <c r="E655" s="404">
        <v>0</v>
      </c>
      <c r="F655" s="404">
        <v>0</v>
      </c>
      <c r="G655" s="404">
        <v>0</v>
      </c>
      <c r="H655" s="403" t="s">
        <v>135</v>
      </c>
    </row>
    <row r="656" spans="1:8" x14ac:dyDescent="0.25">
      <c r="A656" s="403" t="s">
        <v>1723</v>
      </c>
      <c r="B656" s="403" t="s">
        <v>1724</v>
      </c>
      <c r="C656" s="404">
        <v>0</v>
      </c>
      <c r="D656" s="403" t="s">
        <v>135</v>
      </c>
      <c r="E656" s="404">
        <v>2136.9</v>
      </c>
      <c r="F656" s="404">
        <v>0</v>
      </c>
      <c r="G656" s="404">
        <v>2136.9</v>
      </c>
      <c r="H656" s="403" t="s">
        <v>135</v>
      </c>
    </row>
    <row r="657" spans="1:8" x14ac:dyDescent="0.25">
      <c r="A657" s="403" t="s">
        <v>1725</v>
      </c>
      <c r="B657" s="403" t="s">
        <v>1726</v>
      </c>
      <c r="C657" s="404">
        <v>0</v>
      </c>
      <c r="D657" s="403" t="s">
        <v>135</v>
      </c>
      <c r="E657" s="404">
        <v>2136.9</v>
      </c>
      <c r="F657" s="404">
        <v>0</v>
      </c>
      <c r="G657" s="404">
        <v>2136.9</v>
      </c>
      <c r="H657" s="403" t="s">
        <v>135</v>
      </c>
    </row>
    <row r="658" spans="1:8" x14ac:dyDescent="0.25">
      <c r="A658" s="405" t="s">
        <v>1727</v>
      </c>
      <c r="B658" s="405" t="s">
        <v>1728</v>
      </c>
      <c r="C658" s="406">
        <v>0</v>
      </c>
      <c r="D658" s="405" t="s">
        <v>135</v>
      </c>
      <c r="E658" s="406">
        <v>0</v>
      </c>
      <c r="F658" s="406">
        <v>0</v>
      </c>
      <c r="G658" s="406">
        <v>0</v>
      </c>
      <c r="H658" s="405" t="s">
        <v>135</v>
      </c>
    </row>
    <row r="659" spans="1:8" x14ac:dyDescent="0.25">
      <c r="A659" s="403" t="s">
        <v>1729</v>
      </c>
      <c r="B659" s="403" t="s">
        <v>1728</v>
      </c>
      <c r="C659" s="404">
        <v>0</v>
      </c>
      <c r="D659" s="403" t="s">
        <v>135</v>
      </c>
      <c r="E659" s="404">
        <v>0</v>
      </c>
      <c r="F659" s="404">
        <v>0</v>
      </c>
      <c r="G659" s="404">
        <v>0</v>
      </c>
      <c r="H659" s="403" t="s">
        <v>135</v>
      </c>
    </row>
    <row r="660" spans="1:8" x14ac:dyDescent="0.25">
      <c r="A660" s="403" t="s">
        <v>1730</v>
      </c>
      <c r="B660" s="403" t="s">
        <v>1731</v>
      </c>
      <c r="C660" s="404">
        <v>0</v>
      </c>
      <c r="D660" s="403" t="s">
        <v>135</v>
      </c>
      <c r="E660" s="404">
        <v>0</v>
      </c>
      <c r="F660" s="404">
        <v>0</v>
      </c>
      <c r="G660" s="404">
        <v>0</v>
      </c>
      <c r="H660" s="403" t="s">
        <v>135</v>
      </c>
    </row>
    <row r="661" spans="1:8" x14ac:dyDescent="0.25">
      <c r="A661" s="403" t="s">
        <v>1732</v>
      </c>
      <c r="B661" s="403" t="s">
        <v>1731</v>
      </c>
      <c r="C661" s="404">
        <v>0</v>
      </c>
      <c r="D661" s="403" t="s">
        <v>135</v>
      </c>
      <c r="E661" s="404">
        <v>0</v>
      </c>
      <c r="F661" s="404">
        <v>0</v>
      </c>
      <c r="G661" s="404">
        <v>0</v>
      </c>
      <c r="H661" s="403" t="s">
        <v>135</v>
      </c>
    </row>
    <row r="662" spans="1:8" x14ac:dyDescent="0.25">
      <c r="A662" s="403" t="s">
        <v>1733</v>
      </c>
      <c r="B662" s="403" t="s">
        <v>1734</v>
      </c>
      <c r="C662" s="404">
        <v>0</v>
      </c>
      <c r="D662" s="403" t="s">
        <v>135</v>
      </c>
      <c r="E662" s="404">
        <v>0</v>
      </c>
      <c r="F662" s="404">
        <v>0</v>
      </c>
      <c r="G662" s="404">
        <v>0</v>
      </c>
      <c r="H662" s="403" t="s">
        <v>135</v>
      </c>
    </row>
    <row r="663" spans="1:8" x14ac:dyDescent="0.25">
      <c r="A663" s="403" t="s">
        <v>1735</v>
      </c>
      <c r="B663" s="403" t="s">
        <v>1734</v>
      </c>
      <c r="C663" s="404">
        <v>0</v>
      </c>
      <c r="D663" s="403" t="s">
        <v>135</v>
      </c>
      <c r="E663" s="404">
        <v>0</v>
      </c>
      <c r="F663" s="404">
        <v>0</v>
      </c>
      <c r="G663" s="404">
        <v>0</v>
      </c>
      <c r="H663" s="403" t="s">
        <v>135</v>
      </c>
    </row>
    <row r="664" spans="1:8" x14ac:dyDescent="0.25">
      <c r="A664" s="403" t="s">
        <v>1736</v>
      </c>
      <c r="B664" s="403" t="s">
        <v>1737</v>
      </c>
      <c r="C664" s="404">
        <v>0</v>
      </c>
      <c r="D664" s="403" t="s">
        <v>135</v>
      </c>
      <c r="E664" s="404">
        <v>0</v>
      </c>
      <c r="F664" s="404">
        <v>0</v>
      </c>
      <c r="G664" s="404">
        <v>0</v>
      </c>
      <c r="H664" s="403" t="s">
        <v>135</v>
      </c>
    </row>
    <row r="665" spans="1:8" x14ac:dyDescent="0.25">
      <c r="A665" s="403" t="s">
        <v>1738</v>
      </c>
      <c r="B665" s="403" t="s">
        <v>1737</v>
      </c>
      <c r="C665" s="404">
        <v>0</v>
      </c>
      <c r="D665" s="403" t="s">
        <v>135</v>
      </c>
      <c r="E665" s="404">
        <v>0</v>
      </c>
      <c r="F665" s="404">
        <v>0</v>
      </c>
      <c r="G665" s="404">
        <v>0</v>
      </c>
      <c r="H665" s="403" t="s">
        <v>135</v>
      </c>
    </row>
    <row r="666" spans="1:8" x14ac:dyDescent="0.25">
      <c r="A666" s="403" t="s">
        <v>1739</v>
      </c>
      <c r="B666" s="403" t="s">
        <v>1740</v>
      </c>
      <c r="C666" s="404">
        <v>0</v>
      </c>
      <c r="D666" s="403" t="s">
        <v>135</v>
      </c>
      <c r="E666" s="404">
        <v>0</v>
      </c>
      <c r="F666" s="404">
        <v>0</v>
      </c>
      <c r="G666" s="404">
        <v>0</v>
      </c>
      <c r="H666" s="403" t="s">
        <v>135</v>
      </c>
    </row>
    <row r="667" spans="1:8" x14ac:dyDescent="0.25">
      <c r="A667" s="403" t="s">
        <v>1741</v>
      </c>
      <c r="B667" s="403" t="s">
        <v>1740</v>
      </c>
      <c r="C667" s="404">
        <v>0</v>
      </c>
      <c r="D667" s="403" t="s">
        <v>135</v>
      </c>
      <c r="E667" s="404">
        <v>0</v>
      </c>
      <c r="F667" s="404">
        <v>0</v>
      </c>
      <c r="G667" s="404">
        <v>0</v>
      </c>
      <c r="H667" s="403" t="s">
        <v>135</v>
      </c>
    </row>
    <row r="668" spans="1:8" x14ac:dyDescent="0.25">
      <c r="A668" s="403" t="s">
        <v>1742</v>
      </c>
      <c r="B668" s="403" t="s">
        <v>1743</v>
      </c>
      <c r="C668" s="404">
        <v>0</v>
      </c>
      <c r="D668" s="403" t="s">
        <v>135</v>
      </c>
      <c r="E668" s="404">
        <v>0</v>
      </c>
      <c r="F668" s="404">
        <v>0</v>
      </c>
      <c r="G668" s="404">
        <v>0</v>
      </c>
      <c r="H668" s="403" t="s">
        <v>135</v>
      </c>
    </row>
    <row r="669" spans="1:8" x14ac:dyDescent="0.25">
      <c r="A669" s="403" t="s">
        <v>1744</v>
      </c>
      <c r="B669" s="403" t="s">
        <v>1743</v>
      </c>
      <c r="C669" s="404">
        <v>0</v>
      </c>
      <c r="D669" s="403" t="s">
        <v>135</v>
      </c>
      <c r="E669" s="404">
        <v>0</v>
      </c>
      <c r="F669" s="404">
        <v>0</v>
      </c>
      <c r="G669" s="404">
        <v>0</v>
      </c>
      <c r="H669" s="403" t="s">
        <v>135</v>
      </c>
    </row>
    <row r="670" spans="1:8" x14ac:dyDescent="0.25">
      <c r="A670" s="403" t="s">
        <v>1745</v>
      </c>
      <c r="B670" s="403" t="s">
        <v>91</v>
      </c>
      <c r="C670" s="404">
        <v>189799.1</v>
      </c>
      <c r="D670" s="403" t="s">
        <v>135</v>
      </c>
      <c r="E670" s="404">
        <v>992707.13</v>
      </c>
      <c r="F670" s="404">
        <v>0</v>
      </c>
      <c r="G670" s="404">
        <v>1182506.23</v>
      </c>
      <c r="H670" s="403" t="s">
        <v>135</v>
      </c>
    </row>
    <row r="671" spans="1:8" x14ac:dyDescent="0.25">
      <c r="A671" s="403" t="s">
        <v>1746</v>
      </c>
      <c r="B671" s="403" t="s">
        <v>1747</v>
      </c>
      <c r="C671" s="404">
        <v>13629.46</v>
      </c>
      <c r="D671" s="403" t="s">
        <v>135</v>
      </c>
      <c r="E671" s="404">
        <v>3574.12</v>
      </c>
      <c r="F671" s="404">
        <v>0</v>
      </c>
      <c r="G671" s="404">
        <v>17203.580000000002</v>
      </c>
      <c r="H671" s="403" t="s">
        <v>135</v>
      </c>
    </row>
    <row r="672" spans="1:8" x14ac:dyDescent="0.25">
      <c r="A672" s="403" t="s">
        <v>1748</v>
      </c>
      <c r="B672" s="403" t="s">
        <v>1749</v>
      </c>
      <c r="C672" s="404">
        <v>0</v>
      </c>
      <c r="D672" s="403" t="s">
        <v>135</v>
      </c>
      <c r="E672" s="404">
        <v>0</v>
      </c>
      <c r="F672" s="404">
        <v>0</v>
      </c>
      <c r="G672" s="404">
        <v>0</v>
      </c>
      <c r="H672" s="403" t="s">
        <v>135</v>
      </c>
    </row>
    <row r="673" spans="1:8" x14ac:dyDescent="0.25">
      <c r="A673" s="403" t="s">
        <v>1750</v>
      </c>
      <c r="B673" s="403" t="s">
        <v>1751</v>
      </c>
      <c r="C673" s="404">
        <v>0</v>
      </c>
      <c r="D673" s="403" t="s">
        <v>135</v>
      </c>
      <c r="E673" s="404">
        <v>0</v>
      </c>
      <c r="F673" s="404">
        <v>0</v>
      </c>
      <c r="G673" s="404">
        <v>0</v>
      </c>
      <c r="H673" s="403" t="s">
        <v>135</v>
      </c>
    </row>
    <row r="674" spans="1:8" x14ac:dyDescent="0.25">
      <c r="A674" s="403" t="s">
        <v>1752</v>
      </c>
      <c r="B674" s="403" t="s">
        <v>1753</v>
      </c>
      <c r="C674" s="404">
        <v>450.87</v>
      </c>
      <c r="D674" s="403" t="s">
        <v>135</v>
      </c>
      <c r="E674" s="404">
        <v>0</v>
      </c>
      <c r="F674" s="404">
        <v>0</v>
      </c>
      <c r="G674" s="404">
        <v>450.87</v>
      </c>
      <c r="H674" s="403" t="s">
        <v>135</v>
      </c>
    </row>
    <row r="675" spans="1:8" x14ac:dyDescent="0.25">
      <c r="A675" s="403" t="s">
        <v>1754</v>
      </c>
      <c r="B675" s="403" t="s">
        <v>1753</v>
      </c>
      <c r="C675" s="404">
        <v>450.87</v>
      </c>
      <c r="D675" s="403" t="s">
        <v>135</v>
      </c>
      <c r="E675" s="404">
        <v>0</v>
      </c>
      <c r="F675" s="404">
        <v>0</v>
      </c>
      <c r="G675" s="404">
        <v>450.87</v>
      </c>
      <c r="H675" s="403" t="s">
        <v>135</v>
      </c>
    </row>
    <row r="676" spans="1:8" x14ac:dyDescent="0.25">
      <c r="A676" s="405" t="s">
        <v>1755</v>
      </c>
      <c r="B676" s="405" t="s">
        <v>1756</v>
      </c>
      <c r="C676" s="406">
        <v>0</v>
      </c>
      <c r="D676" s="405" t="s">
        <v>135</v>
      </c>
      <c r="E676" s="406">
        <v>0</v>
      </c>
      <c r="F676" s="406">
        <v>0</v>
      </c>
      <c r="G676" s="406">
        <v>0</v>
      </c>
      <c r="H676" s="405" t="s">
        <v>135</v>
      </c>
    </row>
    <row r="677" spans="1:8" x14ac:dyDescent="0.25">
      <c r="A677" s="403" t="s">
        <v>1757</v>
      </c>
      <c r="B677" s="403" t="s">
        <v>1758</v>
      </c>
      <c r="C677" s="404">
        <v>0</v>
      </c>
      <c r="D677" s="403" t="s">
        <v>135</v>
      </c>
      <c r="E677" s="404">
        <v>0</v>
      </c>
      <c r="F677" s="404">
        <v>0</v>
      </c>
      <c r="G677" s="404">
        <v>0</v>
      </c>
      <c r="H677" s="403" t="s">
        <v>135</v>
      </c>
    </row>
    <row r="678" spans="1:8" x14ac:dyDescent="0.25">
      <c r="A678" s="403" t="s">
        <v>1759</v>
      </c>
      <c r="B678" s="403" t="s">
        <v>1760</v>
      </c>
      <c r="C678" s="404">
        <v>5365.05</v>
      </c>
      <c r="D678" s="403" t="s">
        <v>135</v>
      </c>
      <c r="E678" s="404">
        <v>2732.98</v>
      </c>
      <c r="F678" s="404">
        <v>0</v>
      </c>
      <c r="G678" s="404">
        <v>8098.03</v>
      </c>
      <c r="H678" s="403" t="s">
        <v>135</v>
      </c>
    </row>
    <row r="679" spans="1:8" x14ac:dyDescent="0.25">
      <c r="A679" s="403" t="s">
        <v>1761</v>
      </c>
      <c r="B679" s="403" t="s">
        <v>1762</v>
      </c>
      <c r="C679" s="404">
        <v>5365.05</v>
      </c>
      <c r="D679" s="403" t="s">
        <v>135</v>
      </c>
      <c r="E679" s="404">
        <v>2732.98</v>
      </c>
      <c r="F679" s="404">
        <v>0</v>
      </c>
      <c r="G679" s="404">
        <v>8098.03</v>
      </c>
      <c r="H679" s="403" t="s">
        <v>135</v>
      </c>
    </row>
    <row r="680" spans="1:8" x14ac:dyDescent="0.25">
      <c r="A680" s="403" t="s">
        <v>1763</v>
      </c>
      <c r="B680" s="403" t="s">
        <v>1764</v>
      </c>
      <c r="C680" s="404">
        <v>6448.38</v>
      </c>
      <c r="D680" s="403" t="s">
        <v>135</v>
      </c>
      <c r="E680" s="404">
        <v>0</v>
      </c>
      <c r="F680" s="404">
        <v>0</v>
      </c>
      <c r="G680" s="404">
        <v>6448.38</v>
      </c>
      <c r="H680" s="403" t="s">
        <v>135</v>
      </c>
    </row>
    <row r="681" spans="1:8" x14ac:dyDescent="0.25">
      <c r="A681" s="403" t="s">
        <v>1765</v>
      </c>
      <c r="B681" s="403" t="s">
        <v>1766</v>
      </c>
      <c r="C681" s="404">
        <v>6448.38</v>
      </c>
      <c r="D681" s="403" t="s">
        <v>135</v>
      </c>
      <c r="E681" s="404">
        <v>0</v>
      </c>
      <c r="F681" s="404">
        <v>0</v>
      </c>
      <c r="G681" s="404">
        <v>6448.38</v>
      </c>
      <c r="H681" s="403" t="s">
        <v>135</v>
      </c>
    </row>
    <row r="682" spans="1:8" x14ac:dyDescent="0.25">
      <c r="A682" s="403" t="s">
        <v>1767</v>
      </c>
      <c r="B682" s="403" t="s">
        <v>1768</v>
      </c>
      <c r="C682" s="404">
        <v>0</v>
      </c>
      <c r="D682" s="403" t="s">
        <v>135</v>
      </c>
      <c r="E682" s="404">
        <v>0</v>
      </c>
      <c r="F682" s="404">
        <v>0</v>
      </c>
      <c r="G682" s="404">
        <v>0</v>
      </c>
      <c r="H682" s="403" t="s">
        <v>135</v>
      </c>
    </row>
    <row r="683" spans="1:8" x14ac:dyDescent="0.25">
      <c r="A683" s="403" t="s">
        <v>1769</v>
      </c>
      <c r="B683" s="403" t="s">
        <v>1770</v>
      </c>
      <c r="C683" s="404">
        <v>0</v>
      </c>
      <c r="D683" s="403" t="s">
        <v>135</v>
      </c>
      <c r="E683" s="404">
        <v>0</v>
      </c>
      <c r="F683" s="404">
        <v>0</v>
      </c>
      <c r="G683" s="404">
        <v>0</v>
      </c>
      <c r="H683" s="403" t="s">
        <v>135</v>
      </c>
    </row>
    <row r="684" spans="1:8" x14ac:dyDescent="0.25">
      <c r="A684" s="403" t="s">
        <v>1771</v>
      </c>
      <c r="B684" s="403" t="s">
        <v>1772</v>
      </c>
      <c r="C684" s="404">
        <v>0</v>
      </c>
      <c r="D684" s="403" t="s">
        <v>135</v>
      </c>
      <c r="E684" s="404">
        <v>0</v>
      </c>
      <c r="F684" s="404">
        <v>0</v>
      </c>
      <c r="G684" s="404">
        <v>0</v>
      </c>
      <c r="H684" s="403" t="s">
        <v>135</v>
      </c>
    </row>
    <row r="685" spans="1:8" x14ac:dyDescent="0.25">
      <c r="A685" s="403" t="s">
        <v>1773</v>
      </c>
      <c r="B685" s="403" t="s">
        <v>1774</v>
      </c>
      <c r="C685" s="404">
        <v>0</v>
      </c>
      <c r="D685" s="403" t="s">
        <v>135</v>
      </c>
      <c r="E685" s="404">
        <v>0</v>
      </c>
      <c r="F685" s="404">
        <v>0</v>
      </c>
      <c r="G685" s="404">
        <v>0</v>
      </c>
      <c r="H685" s="403" t="s">
        <v>135</v>
      </c>
    </row>
    <row r="686" spans="1:8" x14ac:dyDescent="0.25">
      <c r="A686" s="403" t="s">
        <v>1775</v>
      </c>
      <c r="B686" s="403" t="s">
        <v>1776</v>
      </c>
      <c r="C686" s="404">
        <v>1365.16</v>
      </c>
      <c r="D686" s="403" t="s">
        <v>135</v>
      </c>
      <c r="E686" s="404">
        <v>841.14</v>
      </c>
      <c r="F686" s="404">
        <v>0</v>
      </c>
      <c r="G686" s="404">
        <v>2206.3000000000002</v>
      </c>
      <c r="H686" s="403" t="s">
        <v>135</v>
      </c>
    </row>
    <row r="687" spans="1:8" x14ac:dyDescent="0.25">
      <c r="A687" s="403" t="s">
        <v>1777</v>
      </c>
      <c r="B687" s="403" t="s">
        <v>1778</v>
      </c>
      <c r="C687" s="404">
        <v>1365.16</v>
      </c>
      <c r="D687" s="403" t="s">
        <v>135</v>
      </c>
      <c r="E687" s="404">
        <v>841.14</v>
      </c>
      <c r="F687" s="404">
        <v>0</v>
      </c>
      <c r="G687" s="404">
        <v>2206.3000000000002</v>
      </c>
      <c r="H687" s="403" t="s">
        <v>135</v>
      </c>
    </row>
    <row r="688" spans="1:8" x14ac:dyDescent="0.25">
      <c r="A688" s="403" t="s">
        <v>1779</v>
      </c>
      <c r="B688" s="403" t="s">
        <v>1780</v>
      </c>
      <c r="C688" s="404">
        <v>0</v>
      </c>
      <c r="D688" s="403" t="s">
        <v>135</v>
      </c>
      <c r="E688" s="404">
        <v>0</v>
      </c>
      <c r="F688" s="404">
        <v>0</v>
      </c>
      <c r="G688" s="404">
        <v>0</v>
      </c>
      <c r="H688" s="403" t="s">
        <v>135</v>
      </c>
    </row>
    <row r="689" spans="1:8" x14ac:dyDescent="0.25">
      <c r="A689" s="403" t="s">
        <v>1781</v>
      </c>
      <c r="B689" s="403" t="s">
        <v>266</v>
      </c>
      <c r="C689" s="404">
        <v>1450</v>
      </c>
      <c r="D689" s="403" t="s">
        <v>135</v>
      </c>
      <c r="E689" s="404">
        <v>1450</v>
      </c>
      <c r="F689" s="404">
        <v>0</v>
      </c>
      <c r="G689" s="404">
        <v>2900</v>
      </c>
      <c r="H689" s="403" t="s">
        <v>135</v>
      </c>
    </row>
    <row r="690" spans="1:8" x14ac:dyDescent="0.25">
      <c r="A690" s="403" t="s">
        <v>1782</v>
      </c>
      <c r="B690" s="403" t="s">
        <v>1783</v>
      </c>
      <c r="C690" s="404">
        <v>0</v>
      </c>
      <c r="D690" s="403" t="s">
        <v>135</v>
      </c>
      <c r="E690" s="404">
        <v>0</v>
      </c>
      <c r="F690" s="404">
        <v>0</v>
      </c>
      <c r="G690" s="404">
        <v>0</v>
      </c>
      <c r="H690" s="403" t="s">
        <v>135</v>
      </c>
    </row>
    <row r="691" spans="1:8" x14ac:dyDescent="0.25">
      <c r="A691" s="403" t="s">
        <v>1784</v>
      </c>
      <c r="B691" s="403" t="s">
        <v>1785</v>
      </c>
      <c r="C691" s="404">
        <v>0</v>
      </c>
      <c r="D691" s="403" t="s">
        <v>135</v>
      </c>
      <c r="E691" s="404">
        <v>0</v>
      </c>
      <c r="F691" s="404">
        <v>0</v>
      </c>
      <c r="G691" s="404">
        <v>0</v>
      </c>
      <c r="H691" s="403" t="s">
        <v>135</v>
      </c>
    </row>
    <row r="692" spans="1:8" x14ac:dyDescent="0.25">
      <c r="A692" s="403" t="s">
        <v>1786</v>
      </c>
      <c r="B692" s="403" t="s">
        <v>1787</v>
      </c>
      <c r="C692" s="404">
        <v>0</v>
      </c>
      <c r="D692" s="403" t="s">
        <v>135</v>
      </c>
      <c r="E692" s="404">
        <v>0</v>
      </c>
      <c r="F692" s="404">
        <v>0</v>
      </c>
      <c r="G692" s="404">
        <v>0</v>
      </c>
      <c r="H692" s="403" t="s">
        <v>135</v>
      </c>
    </row>
    <row r="693" spans="1:8" x14ac:dyDescent="0.25">
      <c r="A693" s="403" t="s">
        <v>1788</v>
      </c>
      <c r="B693" s="403" t="s">
        <v>1789</v>
      </c>
      <c r="C693" s="404">
        <v>0</v>
      </c>
      <c r="D693" s="403" t="s">
        <v>135</v>
      </c>
      <c r="E693" s="404">
        <v>0</v>
      </c>
      <c r="F693" s="404">
        <v>0</v>
      </c>
      <c r="G693" s="404">
        <v>0</v>
      </c>
      <c r="H693" s="403" t="s">
        <v>135</v>
      </c>
    </row>
    <row r="694" spans="1:8" x14ac:dyDescent="0.25">
      <c r="A694" s="403" t="s">
        <v>1790</v>
      </c>
      <c r="B694" s="403" t="s">
        <v>1791</v>
      </c>
      <c r="C694" s="404">
        <v>0</v>
      </c>
      <c r="D694" s="403" t="s">
        <v>135</v>
      </c>
      <c r="E694" s="404">
        <v>0</v>
      </c>
      <c r="F694" s="404">
        <v>0</v>
      </c>
      <c r="G694" s="404">
        <v>0</v>
      </c>
      <c r="H694" s="403" t="s">
        <v>135</v>
      </c>
    </row>
    <row r="695" spans="1:8" x14ac:dyDescent="0.25">
      <c r="A695" s="403" t="s">
        <v>1792</v>
      </c>
      <c r="B695" s="403" t="s">
        <v>1793</v>
      </c>
      <c r="C695" s="404">
        <v>0</v>
      </c>
      <c r="D695" s="403" t="s">
        <v>135</v>
      </c>
      <c r="E695" s="404">
        <v>0</v>
      </c>
      <c r="F695" s="404">
        <v>0</v>
      </c>
      <c r="G695" s="404">
        <v>0</v>
      </c>
      <c r="H695" s="403" t="s">
        <v>135</v>
      </c>
    </row>
    <row r="696" spans="1:8" x14ac:dyDescent="0.25">
      <c r="A696" s="403" t="s">
        <v>1794</v>
      </c>
      <c r="B696" s="403" t="s">
        <v>1795</v>
      </c>
      <c r="C696" s="404">
        <v>0</v>
      </c>
      <c r="D696" s="403" t="s">
        <v>135</v>
      </c>
      <c r="E696" s="404">
        <v>0</v>
      </c>
      <c r="F696" s="404">
        <v>0</v>
      </c>
      <c r="G696" s="404">
        <v>0</v>
      </c>
      <c r="H696" s="403" t="s">
        <v>135</v>
      </c>
    </row>
    <row r="697" spans="1:8" x14ac:dyDescent="0.25">
      <c r="A697" s="403" t="s">
        <v>1796</v>
      </c>
      <c r="B697" s="403" t="s">
        <v>1797</v>
      </c>
      <c r="C697" s="404">
        <v>0</v>
      </c>
      <c r="D697" s="403" t="s">
        <v>135</v>
      </c>
      <c r="E697" s="404">
        <v>0</v>
      </c>
      <c r="F697" s="404">
        <v>0</v>
      </c>
      <c r="G697" s="404">
        <v>0</v>
      </c>
      <c r="H697" s="403" t="s">
        <v>135</v>
      </c>
    </row>
    <row r="698" spans="1:8" x14ac:dyDescent="0.25">
      <c r="A698" s="403" t="s">
        <v>1798</v>
      </c>
      <c r="B698" s="403" t="s">
        <v>1799</v>
      </c>
      <c r="C698" s="404">
        <v>0</v>
      </c>
      <c r="D698" s="403" t="s">
        <v>135</v>
      </c>
      <c r="E698" s="404">
        <v>0</v>
      </c>
      <c r="F698" s="404">
        <v>0</v>
      </c>
      <c r="G698" s="404">
        <v>0</v>
      </c>
      <c r="H698" s="403" t="s">
        <v>135</v>
      </c>
    </row>
    <row r="699" spans="1:8" x14ac:dyDescent="0.25">
      <c r="A699" s="403" t="s">
        <v>1800</v>
      </c>
      <c r="B699" s="403" t="s">
        <v>1801</v>
      </c>
      <c r="C699" s="404">
        <v>1450</v>
      </c>
      <c r="D699" s="403" t="s">
        <v>135</v>
      </c>
      <c r="E699" s="404">
        <v>1450</v>
      </c>
      <c r="F699" s="404">
        <v>0</v>
      </c>
      <c r="G699" s="404">
        <v>2900</v>
      </c>
      <c r="H699" s="403" t="s">
        <v>135</v>
      </c>
    </row>
    <row r="700" spans="1:8" x14ac:dyDescent="0.25">
      <c r="A700" s="403" t="s">
        <v>1802</v>
      </c>
      <c r="B700" s="403" t="s">
        <v>1803</v>
      </c>
      <c r="C700" s="404">
        <v>0</v>
      </c>
      <c r="D700" s="403" t="s">
        <v>135</v>
      </c>
      <c r="E700" s="404">
        <v>0</v>
      </c>
      <c r="F700" s="404">
        <v>0</v>
      </c>
      <c r="G700" s="404">
        <v>0</v>
      </c>
      <c r="H700" s="403" t="s">
        <v>135</v>
      </c>
    </row>
    <row r="701" spans="1:8" x14ac:dyDescent="0.25">
      <c r="A701" s="403" t="s">
        <v>1804</v>
      </c>
      <c r="B701" s="403" t="s">
        <v>1805</v>
      </c>
      <c r="C701" s="404">
        <v>0</v>
      </c>
      <c r="D701" s="403" t="s">
        <v>135</v>
      </c>
      <c r="E701" s="404">
        <v>0</v>
      </c>
      <c r="F701" s="404">
        <v>0</v>
      </c>
      <c r="G701" s="404">
        <v>0</v>
      </c>
      <c r="H701" s="403" t="s">
        <v>135</v>
      </c>
    </row>
    <row r="702" spans="1:8" x14ac:dyDescent="0.25">
      <c r="A702" s="405" t="s">
        <v>1806</v>
      </c>
      <c r="B702" s="405" t="s">
        <v>1807</v>
      </c>
      <c r="C702" s="406">
        <v>1450</v>
      </c>
      <c r="D702" s="405" t="s">
        <v>135</v>
      </c>
      <c r="E702" s="406">
        <v>1450</v>
      </c>
      <c r="F702" s="406">
        <v>0</v>
      </c>
      <c r="G702" s="406">
        <v>2900</v>
      </c>
      <c r="H702" s="405" t="s">
        <v>135</v>
      </c>
    </row>
    <row r="703" spans="1:8" x14ac:dyDescent="0.25">
      <c r="A703" s="403" t="s">
        <v>1808</v>
      </c>
      <c r="B703" s="403" t="s">
        <v>1809</v>
      </c>
      <c r="C703" s="404">
        <v>0</v>
      </c>
      <c r="D703" s="403" t="s">
        <v>135</v>
      </c>
      <c r="E703" s="404">
        <v>0</v>
      </c>
      <c r="F703" s="404">
        <v>0</v>
      </c>
      <c r="G703" s="404">
        <v>0</v>
      </c>
      <c r="H703" s="403" t="s">
        <v>135</v>
      </c>
    </row>
    <row r="704" spans="1:8" x14ac:dyDescent="0.25">
      <c r="A704" s="403" t="s">
        <v>1810</v>
      </c>
      <c r="B704" s="403" t="s">
        <v>1811</v>
      </c>
      <c r="C704" s="404">
        <v>0</v>
      </c>
      <c r="D704" s="403" t="s">
        <v>135</v>
      </c>
      <c r="E704" s="404">
        <v>0</v>
      </c>
      <c r="F704" s="404">
        <v>0</v>
      </c>
      <c r="G704" s="404">
        <v>0</v>
      </c>
      <c r="H704" s="403" t="s">
        <v>135</v>
      </c>
    </row>
    <row r="705" spans="1:8" x14ac:dyDescent="0.25">
      <c r="A705" s="403" t="s">
        <v>1812</v>
      </c>
      <c r="B705" s="403" t="s">
        <v>1813</v>
      </c>
      <c r="C705" s="404">
        <v>0</v>
      </c>
      <c r="D705" s="403" t="s">
        <v>135</v>
      </c>
      <c r="E705" s="404">
        <v>0</v>
      </c>
      <c r="F705" s="404">
        <v>0</v>
      </c>
      <c r="G705" s="404">
        <v>0</v>
      </c>
      <c r="H705" s="403" t="s">
        <v>135</v>
      </c>
    </row>
    <row r="706" spans="1:8" x14ac:dyDescent="0.25">
      <c r="A706" s="403" t="s">
        <v>1814</v>
      </c>
      <c r="B706" s="403" t="s">
        <v>1815</v>
      </c>
      <c r="C706" s="404">
        <v>0</v>
      </c>
      <c r="D706" s="403" t="s">
        <v>135</v>
      </c>
      <c r="E706" s="404">
        <v>0</v>
      </c>
      <c r="F706" s="404">
        <v>0</v>
      </c>
      <c r="G706" s="404">
        <v>0</v>
      </c>
      <c r="H706" s="403" t="s">
        <v>135</v>
      </c>
    </row>
    <row r="707" spans="1:8" x14ac:dyDescent="0.25">
      <c r="A707" s="403" t="s">
        <v>1816</v>
      </c>
      <c r="B707" s="403" t="s">
        <v>1817</v>
      </c>
      <c r="C707" s="404">
        <v>0</v>
      </c>
      <c r="D707" s="403" t="s">
        <v>135</v>
      </c>
      <c r="E707" s="404">
        <v>0</v>
      </c>
      <c r="F707" s="404">
        <v>0</v>
      </c>
      <c r="G707" s="404">
        <v>0</v>
      </c>
      <c r="H707" s="403" t="s">
        <v>135</v>
      </c>
    </row>
    <row r="708" spans="1:8" x14ac:dyDescent="0.25">
      <c r="A708" s="403" t="s">
        <v>1818</v>
      </c>
      <c r="B708" s="403" t="s">
        <v>1819</v>
      </c>
      <c r="C708" s="404">
        <v>0</v>
      </c>
      <c r="D708" s="403" t="s">
        <v>135</v>
      </c>
      <c r="E708" s="404">
        <v>0</v>
      </c>
      <c r="F708" s="404">
        <v>0</v>
      </c>
      <c r="G708" s="404">
        <v>0</v>
      </c>
      <c r="H708" s="403" t="s">
        <v>135</v>
      </c>
    </row>
    <row r="709" spans="1:8" x14ac:dyDescent="0.25">
      <c r="A709" s="403" t="s">
        <v>1820</v>
      </c>
      <c r="B709" s="403" t="s">
        <v>1821</v>
      </c>
      <c r="C709" s="404">
        <v>0</v>
      </c>
      <c r="D709" s="403" t="s">
        <v>135</v>
      </c>
      <c r="E709" s="404">
        <v>0</v>
      </c>
      <c r="F709" s="404">
        <v>0</v>
      </c>
      <c r="G709" s="404">
        <v>0</v>
      </c>
      <c r="H709" s="403" t="s">
        <v>135</v>
      </c>
    </row>
    <row r="710" spans="1:8" x14ac:dyDescent="0.25">
      <c r="A710" s="403" t="s">
        <v>1822</v>
      </c>
      <c r="B710" s="403" t="s">
        <v>1823</v>
      </c>
      <c r="C710" s="404">
        <v>0</v>
      </c>
      <c r="D710" s="403" t="s">
        <v>135</v>
      </c>
      <c r="E710" s="404">
        <v>0</v>
      </c>
      <c r="F710" s="404">
        <v>0</v>
      </c>
      <c r="G710" s="404">
        <v>0</v>
      </c>
      <c r="H710" s="403" t="s">
        <v>135</v>
      </c>
    </row>
    <row r="711" spans="1:8" x14ac:dyDescent="0.25">
      <c r="A711" s="403" t="s">
        <v>1824</v>
      </c>
      <c r="B711" s="403" t="s">
        <v>1825</v>
      </c>
      <c r="C711" s="404">
        <v>0</v>
      </c>
      <c r="D711" s="403" t="s">
        <v>135</v>
      </c>
      <c r="E711" s="404">
        <v>0</v>
      </c>
      <c r="F711" s="404">
        <v>0</v>
      </c>
      <c r="G711" s="404">
        <v>0</v>
      </c>
      <c r="H711" s="403" t="s">
        <v>135</v>
      </c>
    </row>
    <row r="712" spans="1:8" x14ac:dyDescent="0.25">
      <c r="A712" s="403" t="s">
        <v>1826</v>
      </c>
      <c r="B712" s="403" t="s">
        <v>1827</v>
      </c>
      <c r="C712" s="404">
        <v>0</v>
      </c>
      <c r="D712" s="403" t="s">
        <v>135</v>
      </c>
      <c r="E712" s="404">
        <v>0</v>
      </c>
      <c r="F712" s="404">
        <v>0</v>
      </c>
      <c r="G712" s="404">
        <v>0</v>
      </c>
      <c r="H712" s="403" t="s">
        <v>135</v>
      </c>
    </row>
    <row r="713" spans="1:8" x14ac:dyDescent="0.25">
      <c r="A713" s="403" t="s">
        <v>1828</v>
      </c>
      <c r="B713" s="403" t="s">
        <v>1829</v>
      </c>
      <c r="C713" s="404">
        <v>0</v>
      </c>
      <c r="D713" s="403" t="s">
        <v>135</v>
      </c>
      <c r="E713" s="404">
        <v>0</v>
      </c>
      <c r="F713" s="404">
        <v>0</v>
      </c>
      <c r="G713" s="404">
        <v>0</v>
      </c>
      <c r="H713" s="403" t="s">
        <v>135</v>
      </c>
    </row>
    <row r="714" spans="1:8" x14ac:dyDescent="0.25">
      <c r="A714" s="403" t="s">
        <v>1830</v>
      </c>
      <c r="B714" s="403" t="s">
        <v>1831</v>
      </c>
      <c r="C714" s="404">
        <v>0</v>
      </c>
      <c r="D714" s="403" t="s">
        <v>135</v>
      </c>
      <c r="E714" s="404">
        <v>0</v>
      </c>
      <c r="F714" s="404">
        <v>0</v>
      </c>
      <c r="G714" s="404">
        <v>0</v>
      </c>
      <c r="H714" s="403" t="s">
        <v>135</v>
      </c>
    </row>
    <row r="715" spans="1:8" x14ac:dyDescent="0.25">
      <c r="A715" s="403" t="s">
        <v>1832</v>
      </c>
      <c r="B715" s="417" t="s">
        <v>1833</v>
      </c>
      <c r="C715" s="404">
        <v>16240</v>
      </c>
      <c r="D715" s="403" t="s">
        <v>135</v>
      </c>
      <c r="E715" s="404">
        <v>10440</v>
      </c>
      <c r="F715" s="404">
        <v>0</v>
      </c>
      <c r="G715" s="404">
        <v>26680</v>
      </c>
      <c r="H715" s="403" t="s">
        <v>135</v>
      </c>
    </row>
    <row r="716" spans="1:8" x14ac:dyDescent="0.25">
      <c r="A716" s="403" t="s">
        <v>1834</v>
      </c>
      <c r="B716" s="403" t="s">
        <v>1835</v>
      </c>
      <c r="C716" s="404">
        <v>16240</v>
      </c>
      <c r="D716" s="403" t="s">
        <v>135</v>
      </c>
      <c r="E716" s="404">
        <v>10440</v>
      </c>
      <c r="F716" s="404">
        <v>0</v>
      </c>
      <c r="G716" s="404">
        <v>26680</v>
      </c>
      <c r="H716" s="403" t="s">
        <v>135</v>
      </c>
    </row>
    <row r="717" spans="1:8" x14ac:dyDescent="0.25">
      <c r="A717" s="403" t="s">
        <v>1836</v>
      </c>
      <c r="B717" s="403" t="s">
        <v>1837</v>
      </c>
      <c r="C717" s="404">
        <v>0</v>
      </c>
      <c r="D717" s="403" t="s">
        <v>135</v>
      </c>
      <c r="E717" s="404">
        <v>0</v>
      </c>
      <c r="F717" s="404">
        <v>0</v>
      </c>
      <c r="G717" s="404">
        <v>0</v>
      </c>
      <c r="H717" s="403" t="s">
        <v>135</v>
      </c>
    </row>
    <row r="718" spans="1:8" x14ac:dyDescent="0.25">
      <c r="A718" s="403" t="s">
        <v>1838</v>
      </c>
      <c r="B718" s="403" t="s">
        <v>1839</v>
      </c>
      <c r="C718" s="404">
        <v>16240</v>
      </c>
      <c r="D718" s="403" t="s">
        <v>135</v>
      </c>
      <c r="E718" s="404">
        <v>10440</v>
      </c>
      <c r="F718" s="404">
        <v>0</v>
      </c>
      <c r="G718" s="404">
        <v>26680</v>
      </c>
      <c r="H718" s="403" t="s">
        <v>135</v>
      </c>
    </row>
    <row r="719" spans="1:8" x14ac:dyDescent="0.25">
      <c r="A719" s="403" t="s">
        <v>1840</v>
      </c>
      <c r="B719" s="403" t="s">
        <v>1841</v>
      </c>
      <c r="C719" s="404">
        <v>0</v>
      </c>
      <c r="D719" s="403" t="s">
        <v>135</v>
      </c>
      <c r="E719" s="404">
        <v>0</v>
      </c>
      <c r="F719" s="404">
        <v>0</v>
      </c>
      <c r="G719" s="404">
        <v>0</v>
      </c>
      <c r="H719" s="403" t="s">
        <v>135</v>
      </c>
    </row>
    <row r="720" spans="1:8" x14ac:dyDescent="0.25">
      <c r="A720" s="403" t="s">
        <v>1842</v>
      </c>
      <c r="B720" s="403" t="s">
        <v>1843</v>
      </c>
      <c r="C720" s="404">
        <v>0</v>
      </c>
      <c r="D720" s="403" t="s">
        <v>135</v>
      </c>
      <c r="E720" s="404">
        <v>0</v>
      </c>
      <c r="F720" s="404">
        <v>0</v>
      </c>
      <c r="G720" s="404">
        <v>0</v>
      </c>
      <c r="H720" s="403" t="s">
        <v>135</v>
      </c>
    </row>
    <row r="721" spans="1:8" x14ac:dyDescent="0.25">
      <c r="A721" s="403" t="s">
        <v>1844</v>
      </c>
      <c r="B721" s="403" t="s">
        <v>1845</v>
      </c>
      <c r="C721" s="404">
        <v>0</v>
      </c>
      <c r="D721" s="403" t="s">
        <v>135</v>
      </c>
      <c r="E721" s="404">
        <v>0</v>
      </c>
      <c r="F721" s="404">
        <v>0</v>
      </c>
      <c r="G721" s="404">
        <v>0</v>
      </c>
      <c r="H721" s="403" t="s">
        <v>135</v>
      </c>
    </row>
    <row r="722" spans="1:8" x14ac:dyDescent="0.25">
      <c r="A722" s="403" t="s">
        <v>1846</v>
      </c>
      <c r="B722" s="403" t="s">
        <v>1847</v>
      </c>
      <c r="C722" s="404">
        <v>0</v>
      </c>
      <c r="D722" s="403" t="s">
        <v>135</v>
      </c>
      <c r="E722" s="404">
        <v>0</v>
      </c>
      <c r="F722" s="404">
        <v>0</v>
      </c>
      <c r="G722" s="404">
        <v>0</v>
      </c>
      <c r="H722" s="403" t="s">
        <v>135</v>
      </c>
    </row>
    <row r="723" spans="1:8" x14ac:dyDescent="0.25">
      <c r="A723" s="403" t="s">
        <v>1848</v>
      </c>
      <c r="B723" s="403" t="s">
        <v>1849</v>
      </c>
      <c r="C723" s="404">
        <v>0</v>
      </c>
      <c r="D723" s="403" t="s">
        <v>135</v>
      </c>
      <c r="E723" s="404">
        <v>0</v>
      </c>
      <c r="F723" s="404">
        <v>0</v>
      </c>
      <c r="G723" s="404">
        <v>0</v>
      </c>
      <c r="H723" s="403" t="s">
        <v>135</v>
      </c>
    </row>
    <row r="724" spans="1:8" x14ac:dyDescent="0.25">
      <c r="A724" s="403" t="s">
        <v>1850</v>
      </c>
      <c r="B724" s="403" t="s">
        <v>1851</v>
      </c>
      <c r="C724" s="404">
        <v>0</v>
      </c>
      <c r="D724" s="403" t="s">
        <v>135</v>
      </c>
      <c r="E724" s="404">
        <v>0</v>
      </c>
      <c r="F724" s="404">
        <v>0</v>
      </c>
      <c r="G724" s="404">
        <v>0</v>
      </c>
      <c r="H724" s="403" t="s">
        <v>135</v>
      </c>
    </row>
    <row r="725" spans="1:8" x14ac:dyDescent="0.25">
      <c r="A725" s="403" t="s">
        <v>1852</v>
      </c>
      <c r="B725" s="403" t="s">
        <v>1853</v>
      </c>
      <c r="C725" s="404">
        <v>0</v>
      </c>
      <c r="D725" s="403" t="s">
        <v>135</v>
      </c>
      <c r="E725" s="404">
        <v>0</v>
      </c>
      <c r="F725" s="404">
        <v>0</v>
      </c>
      <c r="G725" s="404">
        <v>0</v>
      </c>
      <c r="H725" s="403" t="s">
        <v>135</v>
      </c>
    </row>
    <row r="726" spans="1:8" x14ac:dyDescent="0.25">
      <c r="A726" s="403" t="s">
        <v>1854</v>
      </c>
      <c r="B726" s="403" t="s">
        <v>1855</v>
      </c>
      <c r="C726" s="404">
        <v>0</v>
      </c>
      <c r="D726" s="403" t="s">
        <v>135</v>
      </c>
      <c r="E726" s="404">
        <v>0</v>
      </c>
      <c r="F726" s="404">
        <v>0</v>
      </c>
      <c r="G726" s="404">
        <v>0</v>
      </c>
      <c r="H726" s="403" t="s">
        <v>135</v>
      </c>
    </row>
    <row r="727" spans="1:8" x14ac:dyDescent="0.25">
      <c r="A727" s="403" t="s">
        <v>1856</v>
      </c>
      <c r="B727" s="403" t="s">
        <v>1857</v>
      </c>
      <c r="C727" s="404">
        <v>0</v>
      </c>
      <c r="D727" s="403" t="s">
        <v>135</v>
      </c>
      <c r="E727" s="404">
        <v>0</v>
      </c>
      <c r="F727" s="404">
        <v>0</v>
      </c>
      <c r="G727" s="404">
        <v>0</v>
      </c>
      <c r="H727" s="403" t="s">
        <v>135</v>
      </c>
    </row>
    <row r="728" spans="1:8" x14ac:dyDescent="0.25">
      <c r="A728" s="403" t="s">
        <v>1858</v>
      </c>
      <c r="B728" s="403" t="s">
        <v>1859</v>
      </c>
      <c r="C728" s="404">
        <v>0</v>
      </c>
      <c r="D728" s="403" t="s">
        <v>135</v>
      </c>
      <c r="E728" s="404">
        <v>0</v>
      </c>
      <c r="F728" s="404">
        <v>0</v>
      </c>
      <c r="G728" s="404">
        <v>0</v>
      </c>
      <c r="H728" s="403" t="s">
        <v>135</v>
      </c>
    </row>
    <row r="729" spans="1:8" x14ac:dyDescent="0.25">
      <c r="A729" s="405" t="s">
        <v>1860</v>
      </c>
      <c r="B729" s="405" t="s">
        <v>1861</v>
      </c>
      <c r="C729" s="406">
        <v>0</v>
      </c>
      <c r="D729" s="405" t="s">
        <v>135</v>
      </c>
      <c r="E729" s="406">
        <v>0</v>
      </c>
      <c r="F729" s="406">
        <v>0</v>
      </c>
      <c r="G729" s="406">
        <v>0</v>
      </c>
      <c r="H729" s="405" t="s">
        <v>135</v>
      </c>
    </row>
    <row r="730" spans="1:8" x14ac:dyDescent="0.25">
      <c r="A730" s="403" t="s">
        <v>1862</v>
      </c>
      <c r="B730" s="403" t="s">
        <v>1863</v>
      </c>
      <c r="C730" s="404">
        <v>0</v>
      </c>
      <c r="D730" s="403" t="s">
        <v>135</v>
      </c>
      <c r="E730" s="404">
        <v>0</v>
      </c>
      <c r="F730" s="404">
        <v>0</v>
      </c>
      <c r="G730" s="404">
        <v>0</v>
      </c>
      <c r="H730" s="403" t="s">
        <v>135</v>
      </c>
    </row>
    <row r="731" spans="1:8" x14ac:dyDescent="0.25">
      <c r="A731" s="403" t="s">
        <v>1864</v>
      </c>
      <c r="B731" s="403" t="s">
        <v>1865</v>
      </c>
      <c r="C731" s="404">
        <v>0</v>
      </c>
      <c r="D731" s="403" t="s">
        <v>135</v>
      </c>
      <c r="E731" s="404">
        <v>0</v>
      </c>
      <c r="F731" s="404">
        <v>0</v>
      </c>
      <c r="G731" s="404">
        <v>0</v>
      </c>
      <c r="H731" s="403" t="s">
        <v>135</v>
      </c>
    </row>
    <row r="732" spans="1:8" x14ac:dyDescent="0.25">
      <c r="A732" s="403" t="s">
        <v>1866</v>
      </c>
      <c r="B732" s="403" t="s">
        <v>1867</v>
      </c>
      <c r="C732" s="404">
        <v>0</v>
      </c>
      <c r="D732" s="403" t="s">
        <v>135</v>
      </c>
      <c r="E732" s="404">
        <v>0</v>
      </c>
      <c r="F732" s="404">
        <v>0</v>
      </c>
      <c r="G732" s="404">
        <v>0</v>
      </c>
      <c r="H732" s="403" t="s">
        <v>135</v>
      </c>
    </row>
    <row r="733" spans="1:8" x14ac:dyDescent="0.25">
      <c r="A733" s="403" t="s">
        <v>1868</v>
      </c>
      <c r="B733" s="403" t="s">
        <v>1869</v>
      </c>
      <c r="C733" s="404">
        <v>0</v>
      </c>
      <c r="D733" s="403" t="s">
        <v>135</v>
      </c>
      <c r="E733" s="404">
        <v>0</v>
      </c>
      <c r="F733" s="404">
        <v>0</v>
      </c>
      <c r="G733" s="404">
        <v>0</v>
      </c>
      <c r="H733" s="403" t="s">
        <v>135</v>
      </c>
    </row>
    <row r="734" spans="1:8" x14ac:dyDescent="0.25">
      <c r="A734" s="403" t="s">
        <v>1870</v>
      </c>
      <c r="B734" s="403" t="s">
        <v>1871</v>
      </c>
      <c r="C734" s="404">
        <v>0</v>
      </c>
      <c r="D734" s="403" t="s">
        <v>135</v>
      </c>
      <c r="E734" s="404">
        <v>0</v>
      </c>
      <c r="F734" s="404">
        <v>0</v>
      </c>
      <c r="G734" s="404">
        <v>0</v>
      </c>
      <c r="H734" s="403" t="s">
        <v>135</v>
      </c>
    </row>
    <row r="735" spans="1:8" x14ac:dyDescent="0.25">
      <c r="A735" s="403" t="s">
        <v>1872</v>
      </c>
      <c r="B735" s="403" t="s">
        <v>1873</v>
      </c>
      <c r="C735" s="404">
        <v>0</v>
      </c>
      <c r="D735" s="403" t="s">
        <v>135</v>
      </c>
      <c r="E735" s="404">
        <v>0</v>
      </c>
      <c r="F735" s="404">
        <v>0</v>
      </c>
      <c r="G735" s="404">
        <v>0</v>
      </c>
      <c r="H735" s="403" t="s">
        <v>135</v>
      </c>
    </row>
    <row r="736" spans="1:8" x14ac:dyDescent="0.25">
      <c r="A736" s="403" t="s">
        <v>1874</v>
      </c>
      <c r="B736" s="403" t="s">
        <v>1875</v>
      </c>
      <c r="C736" s="404">
        <v>0</v>
      </c>
      <c r="D736" s="403" t="s">
        <v>135</v>
      </c>
      <c r="E736" s="404">
        <v>0</v>
      </c>
      <c r="F736" s="404">
        <v>0</v>
      </c>
      <c r="G736" s="404">
        <v>0</v>
      </c>
      <c r="H736" s="403" t="s">
        <v>135</v>
      </c>
    </row>
    <row r="737" spans="1:8" x14ac:dyDescent="0.25">
      <c r="A737" s="403" t="s">
        <v>1876</v>
      </c>
      <c r="B737" s="403" t="s">
        <v>1877</v>
      </c>
      <c r="C737" s="404">
        <v>0</v>
      </c>
      <c r="D737" s="403" t="s">
        <v>135</v>
      </c>
      <c r="E737" s="404">
        <v>0</v>
      </c>
      <c r="F737" s="404">
        <v>0</v>
      </c>
      <c r="G737" s="404">
        <v>0</v>
      </c>
      <c r="H737" s="403" t="s">
        <v>135</v>
      </c>
    </row>
    <row r="738" spans="1:8" x14ac:dyDescent="0.25">
      <c r="A738" s="403" t="s">
        <v>1878</v>
      </c>
      <c r="B738" s="403" t="s">
        <v>1879</v>
      </c>
      <c r="C738" s="404">
        <v>0</v>
      </c>
      <c r="D738" s="403" t="s">
        <v>135</v>
      </c>
      <c r="E738" s="404">
        <v>0</v>
      </c>
      <c r="F738" s="404">
        <v>0</v>
      </c>
      <c r="G738" s="404">
        <v>0</v>
      </c>
      <c r="H738" s="403" t="s">
        <v>135</v>
      </c>
    </row>
    <row r="739" spans="1:8" x14ac:dyDescent="0.25">
      <c r="A739" s="403" t="s">
        <v>1880</v>
      </c>
      <c r="B739" s="403" t="s">
        <v>1881</v>
      </c>
      <c r="C739" s="404">
        <v>0</v>
      </c>
      <c r="D739" s="403" t="s">
        <v>135</v>
      </c>
      <c r="E739" s="404">
        <v>0</v>
      </c>
      <c r="F739" s="404">
        <v>0</v>
      </c>
      <c r="G739" s="404">
        <v>0</v>
      </c>
      <c r="H739" s="403" t="s">
        <v>135</v>
      </c>
    </row>
    <row r="740" spans="1:8" x14ac:dyDescent="0.25">
      <c r="A740" s="403" t="s">
        <v>1882</v>
      </c>
      <c r="B740" s="403" t="s">
        <v>1883</v>
      </c>
      <c r="C740" s="404">
        <v>0</v>
      </c>
      <c r="D740" s="403" t="s">
        <v>135</v>
      </c>
      <c r="E740" s="404">
        <v>0</v>
      </c>
      <c r="F740" s="404">
        <v>0</v>
      </c>
      <c r="G740" s="404">
        <v>0</v>
      </c>
      <c r="H740" s="403" t="s">
        <v>135</v>
      </c>
    </row>
    <row r="741" spans="1:8" x14ac:dyDescent="0.25">
      <c r="A741" s="403" t="s">
        <v>1884</v>
      </c>
      <c r="B741" s="403" t="s">
        <v>1885</v>
      </c>
      <c r="C741" s="404">
        <v>0</v>
      </c>
      <c r="D741" s="403" t="s">
        <v>135</v>
      </c>
      <c r="E741" s="404">
        <v>0</v>
      </c>
      <c r="F741" s="404">
        <v>0</v>
      </c>
      <c r="G741" s="404">
        <v>0</v>
      </c>
      <c r="H741" s="403" t="s">
        <v>135</v>
      </c>
    </row>
    <row r="742" spans="1:8" x14ac:dyDescent="0.25">
      <c r="A742" s="403" t="s">
        <v>1886</v>
      </c>
      <c r="B742" s="417" t="s">
        <v>268</v>
      </c>
      <c r="C742" s="404">
        <v>1879.2</v>
      </c>
      <c r="D742" s="403" t="s">
        <v>135</v>
      </c>
      <c r="E742" s="404">
        <v>5019.47</v>
      </c>
      <c r="F742" s="404">
        <v>0</v>
      </c>
      <c r="G742" s="404">
        <v>6898.67</v>
      </c>
      <c r="H742" s="403" t="s">
        <v>135</v>
      </c>
    </row>
    <row r="743" spans="1:8" x14ac:dyDescent="0.25">
      <c r="A743" s="403" t="s">
        <v>1887</v>
      </c>
      <c r="B743" s="403" t="s">
        <v>1888</v>
      </c>
      <c r="C743" s="404">
        <v>1879.2</v>
      </c>
      <c r="D743" s="403" t="s">
        <v>135</v>
      </c>
      <c r="E743" s="404">
        <v>1003.4</v>
      </c>
      <c r="F743" s="404">
        <v>0</v>
      </c>
      <c r="G743" s="404">
        <v>2882.6</v>
      </c>
      <c r="H743" s="403" t="s">
        <v>135</v>
      </c>
    </row>
    <row r="744" spans="1:8" x14ac:dyDescent="0.25">
      <c r="A744" s="405" t="s">
        <v>1889</v>
      </c>
      <c r="B744" s="405" t="s">
        <v>1888</v>
      </c>
      <c r="C744" s="406">
        <v>1879.2</v>
      </c>
      <c r="D744" s="405" t="s">
        <v>135</v>
      </c>
      <c r="E744" s="406">
        <v>1003.4</v>
      </c>
      <c r="F744" s="406">
        <v>0</v>
      </c>
      <c r="G744" s="406">
        <v>2882.6</v>
      </c>
      <c r="H744" s="405" t="s">
        <v>135</v>
      </c>
    </row>
    <row r="745" spans="1:8" x14ac:dyDescent="0.25">
      <c r="A745" s="403" t="s">
        <v>1890</v>
      </c>
      <c r="B745" s="403" t="s">
        <v>1891</v>
      </c>
      <c r="C745" s="404">
        <v>0</v>
      </c>
      <c r="D745" s="403" t="s">
        <v>135</v>
      </c>
      <c r="E745" s="404">
        <v>0</v>
      </c>
      <c r="F745" s="404">
        <v>0</v>
      </c>
      <c r="G745" s="404">
        <v>0</v>
      </c>
      <c r="H745" s="403" t="s">
        <v>135</v>
      </c>
    </row>
    <row r="746" spans="1:8" x14ac:dyDescent="0.25">
      <c r="A746" s="403" t="s">
        <v>1892</v>
      </c>
      <c r="B746" s="403" t="s">
        <v>1893</v>
      </c>
      <c r="C746" s="404">
        <v>0</v>
      </c>
      <c r="D746" s="403" t="s">
        <v>135</v>
      </c>
      <c r="E746" s="404">
        <v>0</v>
      </c>
      <c r="F746" s="404">
        <v>0</v>
      </c>
      <c r="G746" s="404">
        <v>0</v>
      </c>
      <c r="H746" s="403" t="s">
        <v>135</v>
      </c>
    </row>
    <row r="747" spans="1:8" x14ac:dyDescent="0.25">
      <c r="A747" s="403" t="s">
        <v>1894</v>
      </c>
      <c r="B747" s="403" t="s">
        <v>1895</v>
      </c>
      <c r="C747" s="404">
        <v>0</v>
      </c>
      <c r="D747" s="403" t="s">
        <v>135</v>
      </c>
      <c r="E747" s="404">
        <v>0</v>
      </c>
      <c r="F747" s="404">
        <v>0</v>
      </c>
      <c r="G747" s="404">
        <v>0</v>
      </c>
      <c r="H747" s="403" t="s">
        <v>135</v>
      </c>
    </row>
    <row r="748" spans="1:8" x14ac:dyDescent="0.25">
      <c r="A748" s="403" t="s">
        <v>1896</v>
      </c>
      <c r="B748" s="403" t="s">
        <v>1897</v>
      </c>
      <c r="C748" s="404">
        <v>0</v>
      </c>
      <c r="D748" s="403" t="s">
        <v>135</v>
      </c>
      <c r="E748" s="404">
        <v>0</v>
      </c>
      <c r="F748" s="404">
        <v>0</v>
      </c>
      <c r="G748" s="404">
        <v>0</v>
      </c>
      <c r="H748" s="403" t="s">
        <v>135</v>
      </c>
    </row>
    <row r="749" spans="1:8" x14ac:dyDescent="0.25">
      <c r="A749" s="403" t="s">
        <v>1898</v>
      </c>
      <c r="B749" s="403" t="s">
        <v>1899</v>
      </c>
      <c r="C749" s="404">
        <v>0</v>
      </c>
      <c r="D749" s="403" t="s">
        <v>135</v>
      </c>
      <c r="E749" s="404">
        <v>0</v>
      </c>
      <c r="F749" s="404">
        <v>0</v>
      </c>
      <c r="G749" s="404">
        <v>0</v>
      </c>
      <c r="H749" s="403" t="s">
        <v>135</v>
      </c>
    </row>
    <row r="750" spans="1:8" x14ac:dyDescent="0.25">
      <c r="A750" s="403" t="s">
        <v>1900</v>
      </c>
      <c r="B750" s="403" t="s">
        <v>1901</v>
      </c>
      <c r="C750" s="404">
        <v>0</v>
      </c>
      <c r="D750" s="403" t="s">
        <v>135</v>
      </c>
      <c r="E750" s="404">
        <v>4016.07</v>
      </c>
      <c r="F750" s="404">
        <v>0</v>
      </c>
      <c r="G750" s="404">
        <v>4016.07</v>
      </c>
      <c r="H750" s="403" t="s">
        <v>135</v>
      </c>
    </row>
    <row r="751" spans="1:8" x14ac:dyDescent="0.25">
      <c r="A751" s="403" t="s">
        <v>1902</v>
      </c>
      <c r="B751" s="403" t="s">
        <v>1903</v>
      </c>
      <c r="C751" s="404">
        <v>0</v>
      </c>
      <c r="D751" s="403" t="s">
        <v>135</v>
      </c>
      <c r="E751" s="404">
        <v>4016.07</v>
      </c>
      <c r="F751" s="404">
        <v>0</v>
      </c>
      <c r="G751" s="404">
        <v>4016.07</v>
      </c>
      <c r="H751" s="403" t="s">
        <v>135</v>
      </c>
    </row>
    <row r="752" spans="1:8" x14ac:dyDescent="0.25">
      <c r="A752" s="403" t="s">
        <v>1904</v>
      </c>
      <c r="B752" s="403" t="s">
        <v>1905</v>
      </c>
      <c r="C752" s="404">
        <v>0</v>
      </c>
      <c r="D752" s="403" t="s">
        <v>135</v>
      </c>
      <c r="E752" s="404">
        <v>0</v>
      </c>
      <c r="F752" s="404">
        <v>0</v>
      </c>
      <c r="G752" s="404">
        <v>0</v>
      </c>
      <c r="H752" s="403" t="s">
        <v>135</v>
      </c>
    </row>
    <row r="753" spans="1:8" x14ac:dyDescent="0.25">
      <c r="A753" s="403" t="s">
        <v>1906</v>
      </c>
      <c r="B753" s="403" t="s">
        <v>1907</v>
      </c>
      <c r="C753" s="404">
        <v>0</v>
      </c>
      <c r="D753" s="403" t="s">
        <v>135</v>
      </c>
      <c r="E753" s="404">
        <v>0</v>
      </c>
      <c r="F753" s="404">
        <v>0</v>
      </c>
      <c r="G753" s="404">
        <v>0</v>
      </c>
      <c r="H753" s="403" t="s">
        <v>135</v>
      </c>
    </row>
    <row r="754" spans="1:8" x14ac:dyDescent="0.25">
      <c r="A754" s="403" t="s">
        <v>1908</v>
      </c>
      <c r="B754" s="403" t="s">
        <v>1909</v>
      </c>
      <c r="C754" s="404">
        <v>0</v>
      </c>
      <c r="D754" s="403" t="s">
        <v>135</v>
      </c>
      <c r="E754" s="404">
        <v>0</v>
      </c>
      <c r="F754" s="404">
        <v>0</v>
      </c>
      <c r="G754" s="404">
        <v>0</v>
      </c>
      <c r="H754" s="403" t="s">
        <v>135</v>
      </c>
    </row>
    <row r="755" spans="1:8" x14ac:dyDescent="0.25">
      <c r="A755" s="403" t="s">
        <v>1910</v>
      </c>
      <c r="B755" s="403" t="s">
        <v>1911</v>
      </c>
      <c r="C755" s="404">
        <v>0</v>
      </c>
      <c r="D755" s="403" t="s">
        <v>135</v>
      </c>
      <c r="E755" s="404">
        <v>0</v>
      </c>
      <c r="F755" s="404">
        <v>0</v>
      </c>
      <c r="G755" s="404">
        <v>0</v>
      </c>
      <c r="H755" s="403" t="s">
        <v>135</v>
      </c>
    </row>
    <row r="756" spans="1:8" x14ac:dyDescent="0.25">
      <c r="A756" s="403" t="s">
        <v>1912</v>
      </c>
      <c r="B756" s="403" t="s">
        <v>1913</v>
      </c>
      <c r="C756" s="404">
        <v>0</v>
      </c>
      <c r="D756" s="403" t="s">
        <v>135</v>
      </c>
      <c r="E756" s="404">
        <v>0</v>
      </c>
      <c r="F756" s="404">
        <v>0</v>
      </c>
      <c r="G756" s="404">
        <v>0</v>
      </c>
      <c r="H756" s="403" t="s">
        <v>135</v>
      </c>
    </row>
    <row r="757" spans="1:8" x14ac:dyDescent="0.25">
      <c r="A757" s="403" t="s">
        <v>1914</v>
      </c>
      <c r="B757" s="417" t="s">
        <v>1915</v>
      </c>
      <c r="C757" s="404">
        <v>1340.96</v>
      </c>
      <c r="D757" s="403" t="s">
        <v>135</v>
      </c>
      <c r="E757" s="404">
        <v>4247.6000000000004</v>
      </c>
      <c r="F757" s="404">
        <v>0</v>
      </c>
      <c r="G757" s="404">
        <v>5588.56</v>
      </c>
      <c r="H757" s="403" t="s">
        <v>135</v>
      </c>
    </row>
    <row r="758" spans="1:8" x14ac:dyDescent="0.25">
      <c r="A758" s="403" t="s">
        <v>1916</v>
      </c>
      <c r="B758" s="403" t="s">
        <v>1917</v>
      </c>
      <c r="C758" s="404">
        <v>0</v>
      </c>
      <c r="D758" s="403" t="s">
        <v>135</v>
      </c>
      <c r="E758" s="404">
        <v>0</v>
      </c>
      <c r="F758" s="404">
        <v>0</v>
      </c>
      <c r="G758" s="404">
        <v>0</v>
      </c>
      <c r="H758" s="403" t="s">
        <v>135</v>
      </c>
    </row>
    <row r="759" spans="1:8" x14ac:dyDescent="0.25">
      <c r="A759" s="403" t="s">
        <v>1918</v>
      </c>
      <c r="B759" s="403" t="s">
        <v>1919</v>
      </c>
      <c r="C759" s="404">
        <v>0</v>
      </c>
      <c r="D759" s="403" t="s">
        <v>135</v>
      </c>
      <c r="E759" s="404">
        <v>0</v>
      </c>
      <c r="F759" s="404">
        <v>0</v>
      </c>
      <c r="G759" s="404">
        <v>0</v>
      </c>
      <c r="H759" s="403" t="s">
        <v>135</v>
      </c>
    </row>
    <row r="760" spans="1:8" x14ac:dyDescent="0.25">
      <c r="A760" s="405" t="s">
        <v>1920</v>
      </c>
      <c r="B760" s="405" t="s">
        <v>1921</v>
      </c>
      <c r="C760" s="406">
        <v>0</v>
      </c>
      <c r="D760" s="405" t="s">
        <v>135</v>
      </c>
      <c r="E760" s="406">
        <v>0</v>
      </c>
      <c r="F760" s="406">
        <v>0</v>
      </c>
      <c r="G760" s="406">
        <v>0</v>
      </c>
      <c r="H760" s="405" t="s">
        <v>135</v>
      </c>
    </row>
    <row r="761" spans="1:8" x14ac:dyDescent="0.25">
      <c r="A761" s="403" t="s">
        <v>1922</v>
      </c>
      <c r="B761" s="403" t="s">
        <v>1923</v>
      </c>
      <c r="C761" s="404">
        <v>0</v>
      </c>
      <c r="D761" s="403" t="s">
        <v>135</v>
      </c>
      <c r="E761" s="404">
        <v>0</v>
      </c>
      <c r="F761" s="404">
        <v>0</v>
      </c>
      <c r="G761" s="404">
        <v>0</v>
      </c>
      <c r="H761" s="403" t="s">
        <v>135</v>
      </c>
    </row>
    <row r="762" spans="1:8" x14ac:dyDescent="0.25">
      <c r="A762" s="403" t="s">
        <v>1924</v>
      </c>
      <c r="B762" s="403" t="s">
        <v>1925</v>
      </c>
      <c r="C762" s="404">
        <v>696</v>
      </c>
      <c r="D762" s="403" t="s">
        <v>135</v>
      </c>
      <c r="E762" s="404">
        <v>92.8</v>
      </c>
      <c r="F762" s="404">
        <v>0</v>
      </c>
      <c r="G762" s="404">
        <v>788.8</v>
      </c>
      <c r="H762" s="403" t="s">
        <v>135</v>
      </c>
    </row>
    <row r="763" spans="1:8" x14ac:dyDescent="0.25">
      <c r="A763" s="403" t="s">
        <v>1926</v>
      </c>
      <c r="B763" s="403" t="s">
        <v>1925</v>
      </c>
      <c r="C763" s="404">
        <v>696</v>
      </c>
      <c r="D763" s="403" t="s">
        <v>135</v>
      </c>
      <c r="E763" s="404">
        <v>92.8</v>
      </c>
      <c r="F763" s="404">
        <v>0</v>
      </c>
      <c r="G763" s="404">
        <v>788.8</v>
      </c>
      <c r="H763" s="403" t="s">
        <v>135</v>
      </c>
    </row>
    <row r="764" spans="1:8" x14ac:dyDescent="0.25">
      <c r="A764" s="403" t="s">
        <v>1927</v>
      </c>
      <c r="B764" s="403" t="s">
        <v>1928</v>
      </c>
      <c r="C764" s="404">
        <v>0</v>
      </c>
      <c r="D764" s="403" t="s">
        <v>135</v>
      </c>
      <c r="E764" s="404">
        <v>0</v>
      </c>
      <c r="F764" s="404">
        <v>0</v>
      </c>
      <c r="G764" s="404">
        <v>0</v>
      </c>
      <c r="H764" s="403" t="s">
        <v>135</v>
      </c>
    </row>
    <row r="765" spans="1:8" x14ac:dyDescent="0.25">
      <c r="A765" s="403" t="s">
        <v>1929</v>
      </c>
      <c r="B765" s="403" t="s">
        <v>1930</v>
      </c>
      <c r="C765" s="404">
        <v>0</v>
      </c>
      <c r="D765" s="403" t="s">
        <v>135</v>
      </c>
      <c r="E765" s="404">
        <v>0</v>
      </c>
      <c r="F765" s="404">
        <v>0</v>
      </c>
      <c r="G765" s="404">
        <v>0</v>
      </c>
      <c r="H765" s="403" t="s">
        <v>135</v>
      </c>
    </row>
    <row r="766" spans="1:8" x14ac:dyDescent="0.25">
      <c r="A766" s="403" t="s">
        <v>1931</v>
      </c>
      <c r="B766" s="403" t="s">
        <v>1932</v>
      </c>
      <c r="C766" s="404">
        <v>644.96</v>
      </c>
      <c r="D766" s="403" t="s">
        <v>135</v>
      </c>
      <c r="E766" s="404">
        <v>4154.8</v>
      </c>
      <c r="F766" s="404">
        <v>0</v>
      </c>
      <c r="G766" s="404">
        <v>4799.76</v>
      </c>
      <c r="H766" s="403" t="s">
        <v>135</v>
      </c>
    </row>
    <row r="767" spans="1:8" x14ac:dyDescent="0.25">
      <c r="A767" s="403" t="s">
        <v>1933</v>
      </c>
      <c r="B767" s="403" t="s">
        <v>1932</v>
      </c>
      <c r="C767" s="404">
        <v>644.96</v>
      </c>
      <c r="D767" s="403" t="s">
        <v>135</v>
      </c>
      <c r="E767" s="404">
        <v>4154.8</v>
      </c>
      <c r="F767" s="404">
        <v>0</v>
      </c>
      <c r="G767" s="404">
        <v>4799.76</v>
      </c>
      <c r="H767" s="403" t="s">
        <v>135</v>
      </c>
    </row>
    <row r="768" spans="1:8" x14ac:dyDescent="0.25">
      <c r="A768" s="403" t="s">
        <v>1934</v>
      </c>
      <c r="B768" s="403" t="s">
        <v>1935</v>
      </c>
      <c r="C768" s="404">
        <v>0</v>
      </c>
      <c r="D768" s="403" t="s">
        <v>135</v>
      </c>
      <c r="E768" s="404">
        <v>0</v>
      </c>
      <c r="F768" s="404">
        <v>0</v>
      </c>
      <c r="G768" s="404">
        <v>0</v>
      </c>
      <c r="H768" s="403" t="s">
        <v>135</v>
      </c>
    </row>
    <row r="769" spans="1:8" x14ac:dyDescent="0.25">
      <c r="A769" s="403" t="s">
        <v>1936</v>
      </c>
      <c r="B769" s="403" t="s">
        <v>1937</v>
      </c>
      <c r="C769" s="404">
        <v>0</v>
      </c>
      <c r="D769" s="403" t="s">
        <v>135</v>
      </c>
      <c r="E769" s="404">
        <v>0</v>
      </c>
      <c r="F769" s="404">
        <v>0</v>
      </c>
      <c r="G769" s="404">
        <v>0</v>
      </c>
      <c r="H769" s="403" t="s">
        <v>135</v>
      </c>
    </row>
    <row r="770" spans="1:8" x14ac:dyDescent="0.25">
      <c r="A770" s="403" t="s">
        <v>1938</v>
      </c>
      <c r="B770" s="403" t="s">
        <v>1937</v>
      </c>
      <c r="C770" s="404">
        <v>0</v>
      </c>
      <c r="D770" s="403" t="s">
        <v>135</v>
      </c>
      <c r="E770" s="404">
        <v>0</v>
      </c>
      <c r="F770" s="404">
        <v>0</v>
      </c>
      <c r="G770" s="404">
        <v>0</v>
      </c>
      <c r="H770" s="403" t="s">
        <v>135</v>
      </c>
    </row>
    <row r="771" spans="1:8" x14ac:dyDescent="0.25">
      <c r="A771" s="403" t="s">
        <v>1939</v>
      </c>
      <c r="B771" s="403" t="s">
        <v>1940</v>
      </c>
      <c r="C771" s="404">
        <v>0</v>
      </c>
      <c r="D771" s="403" t="s">
        <v>135</v>
      </c>
      <c r="E771" s="404">
        <v>0</v>
      </c>
      <c r="F771" s="404">
        <v>0</v>
      </c>
      <c r="G771" s="404">
        <v>0</v>
      </c>
      <c r="H771" s="403" t="s">
        <v>135</v>
      </c>
    </row>
    <row r="772" spans="1:8" x14ac:dyDescent="0.25">
      <c r="A772" s="403" t="s">
        <v>1941</v>
      </c>
      <c r="B772" s="403" t="s">
        <v>1942</v>
      </c>
      <c r="C772" s="404">
        <v>0</v>
      </c>
      <c r="D772" s="403" t="s">
        <v>135</v>
      </c>
      <c r="E772" s="404">
        <v>0</v>
      </c>
      <c r="F772" s="404">
        <v>0</v>
      </c>
      <c r="G772" s="404">
        <v>0</v>
      </c>
      <c r="H772" s="403" t="s">
        <v>135</v>
      </c>
    </row>
    <row r="773" spans="1:8" x14ac:dyDescent="0.25">
      <c r="A773" s="403" t="s">
        <v>1943</v>
      </c>
      <c r="B773" s="417" t="s">
        <v>1944</v>
      </c>
      <c r="C773" s="404">
        <v>0</v>
      </c>
      <c r="D773" s="403" t="s">
        <v>135</v>
      </c>
      <c r="E773" s="404">
        <v>0</v>
      </c>
      <c r="F773" s="404">
        <v>0</v>
      </c>
      <c r="G773" s="404">
        <v>0</v>
      </c>
      <c r="H773" s="403" t="s">
        <v>135</v>
      </c>
    </row>
    <row r="774" spans="1:8" x14ac:dyDescent="0.25">
      <c r="A774" s="403" t="s">
        <v>1945</v>
      </c>
      <c r="B774" s="403" t="s">
        <v>1946</v>
      </c>
      <c r="C774" s="404">
        <v>0</v>
      </c>
      <c r="D774" s="403" t="s">
        <v>135</v>
      </c>
      <c r="E774" s="404">
        <v>0</v>
      </c>
      <c r="F774" s="404">
        <v>0</v>
      </c>
      <c r="G774" s="404">
        <v>0</v>
      </c>
      <c r="H774" s="403" t="s">
        <v>135</v>
      </c>
    </row>
    <row r="775" spans="1:8" x14ac:dyDescent="0.25">
      <c r="A775" s="403" t="s">
        <v>1947</v>
      </c>
      <c r="B775" s="403" t="s">
        <v>1948</v>
      </c>
      <c r="C775" s="404">
        <v>0</v>
      </c>
      <c r="D775" s="403" t="s">
        <v>135</v>
      </c>
      <c r="E775" s="404">
        <v>0</v>
      </c>
      <c r="F775" s="404">
        <v>0</v>
      </c>
      <c r="G775" s="404">
        <v>0</v>
      </c>
      <c r="H775" s="403" t="s">
        <v>135</v>
      </c>
    </row>
    <row r="776" spans="1:8" x14ac:dyDescent="0.25">
      <c r="A776" s="403" t="s">
        <v>1949</v>
      </c>
      <c r="B776" s="403" t="s">
        <v>1950</v>
      </c>
      <c r="C776" s="404">
        <v>0</v>
      </c>
      <c r="D776" s="403" t="s">
        <v>135</v>
      </c>
      <c r="E776" s="404">
        <v>0</v>
      </c>
      <c r="F776" s="404">
        <v>0</v>
      </c>
      <c r="G776" s="404">
        <v>0</v>
      </c>
      <c r="H776" s="403" t="s">
        <v>135</v>
      </c>
    </row>
    <row r="777" spans="1:8" x14ac:dyDescent="0.25">
      <c r="A777" s="403" t="s">
        <v>1951</v>
      </c>
      <c r="B777" s="403" t="s">
        <v>1952</v>
      </c>
      <c r="C777" s="404">
        <v>0</v>
      </c>
      <c r="D777" s="403" t="s">
        <v>135</v>
      </c>
      <c r="E777" s="404">
        <v>0</v>
      </c>
      <c r="F777" s="404">
        <v>0</v>
      </c>
      <c r="G777" s="404">
        <v>0</v>
      </c>
      <c r="H777" s="403" t="s">
        <v>135</v>
      </c>
    </row>
    <row r="778" spans="1:8" x14ac:dyDescent="0.25">
      <c r="A778" s="403" t="s">
        <v>1953</v>
      </c>
      <c r="B778" s="403" t="s">
        <v>1954</v>
      </c>
      <c r="C778" s="404">
        <v>0</v>
      </c>
      <c r="D778" s="403" t="s">
        <v>135</v>
      </c>
      <c r="E778" s="404">
        <v>0</v>
      </c>
      <c r="F778" s="404">
        <v>0</v>
      </c>
      <c r="G778" s="404">
        <v>0</v>
      </c>
      <c r="H778" s="403" t="s">
        <v>135</v>
      </c>
    </row>
    <row r="779" spans="1:8" x14ac:dyDescent="0.25">
      <c r="A779" s="403" t="s">
        <v>1955</v>
      </c>
      <c r="B779" s="403" t="s">
        <v>1956</v>
      </c>
      <c r="C779" s="404">
        <v>0</v>
      </c>
      <c r="D779" s="403" t="s">
        <v>135</v>
      </c>
      <c r="E779" s="404">
        <v>0</v>
      </c>
      <c r="F779" s="404">
        <v>0</v>
      </c>
      <c r="G779" s="404">
        <v>0</v>
      </c>
      <c r="H779" s="403" t="s">
        <v>135</v>
      </c>
    </row>
    <row r="780" spans="1:8" x14ac:dyDescent="0.25">
      <c r="A780" s="403" t="s">
        <v>1957</v>
      </c>
      <c r="B780" s="403" t="s">
        <v>1958</v>
      </c>
      <c r="C780" s="404">
        <v>0</v>
      </c>
      <c r="D780" s="403" t="s">
        <v>135</v>
      </c>
      <c r="E780" s="404">
        <v>0</v>
      </c>
      <c r="F780" s="404">
        <v>0</v>
      </c>
      <c r="G780" s="404">
        <v>0</v>
      </c>
      <c r="H780" s="403" t="s">
        <v>135</v>
      </c>
    </row>
    <row r="781" spans="1:8" x14ac:dyDescent="0.25">
      <c r="A781" s="403" t="s">
        <v>1959</v>
      </c>
      <c r="B781" s="403" t="s">
        <v>1960</v>
      </c>
      <c r="C781" s="404">
        <v>0</v>
      </c>
      <c r="D781" s="403" t="s">
        <v>135</v>
      </c>
      <c r="E781" s="404">
        <v>0</v>
      </c>
      <c r="F781" s="404">
        <v>0</v>
      </c>
      <c r="G781" s="404">
        <v>0</v>
      </c>
      <c r="H781" s="403" t="s">
        <v>135</v>
      </c>
    </row>
    <row r="782" spans="1:8" x14ac:dyDescent="0.25">
      <c r="A782" s="403" t="s">
        <v>1961</v>
      </c>
      <c r="B782" s="403" t="s">
        <v>1962</v>
      </c>
      <c r="C782" s="404">
        <v>0</v>
      </c>
      <c r="D782" s="403" t="s">
        <v>135</v>
      </c>
      <c r="E782" s="404">
        <v>0</v>
      </c>
      <c r="F782" s="404">
        <v>0</v>
      </c>
      <c r="G782" s="404">
        <v>0</v>
      </c>
      <c r="H782" s="403" t="s">
        <v>135</v>
      </c>
    </row>
    <row r="783" spans="1:8" x14ac:dyDescent="0.25">
      <c r="A783" s="403" t="s">
        <v>1963</v>
      </c>
      <c r="B783" s="403" t="s">
        <v>1964</v>
      </c>
      <c r="C783" s="404">
        <v>0</v>
      </c>
      <c r="D783" s="403" t="s">
        <v>135</v>
      </c>
      <c r="E783" s="404">
        <v>0</v>
      </c>
      <c r="F783" s="404">
        <v>0</v>
      </c>
      <c r="G783" s="404">
        <v>0</v>
      </c>
      <c r="H783" s="403" t="s">
        <v>135</v>
      </c>
    </row>
    <row r="784" spans="1:8" x14ac:dyDescent="0.25">
      <c r="A784" s="405" t="s">
        <v>1965</v>
      </c>
      <c r="B784" s="405" t="s">
        <v>1948</v>
      </c>
      <c r="C784" s="406">
        <v>0</v>
      </c>
      <c r="D784" s="405" t="s">
        <v>135</v>
      </c>
      <c r="E784" s="406">
        <v>0</v>
      </c>
      <c r="F784" s="406">
        <v>0</v>
      </c>
      <c r="G784" s="406">
        <v>0</v>
      </c>
      <c r="H784" s="405" t="s">
        <v>135</v>
      </c>
    </row>
    <row r="785" spans="1:8" x14ac:dyDescent="0.25">
      <c r="A785" s="403" t="s">
        <v>1966</v>
      </c>
      <c r="B785" s="403" t="s">
        <v>1950</v>
      </c>
      <c r="C785" s="404">
        <v>0</v>
      </c>
      <c r="D785" s="403" t="s">
        <v>135</v>
      </c>
      <c r="E785" s="404">
        <v>0</v>
      </c>
      <c r="F785" s="404">
        <v>0</v>
      </c>
      <c r="G785" s="404">
        <v>0</v>
      </c>
      <c r="H785" s="403" t="s">
        <v>135</v>
      </c>
    </row>
    <row r="786" spans="1:8" x14ac:dyDescent="0.25">
      <c r="A786" s="403" t="s">
        <v>1967</v>
      </c>
      <c r="B786" s="403" t="s">
        <v>1952</v>
      </c>
      <c r="C786" s="404">
        <v>0</v>
      </c>
      <c r="D786" s="403" t="s">
        <v>135</v>
      </c>
      <c r="E786" s="404">
        <v>0</v>
      </c>
      <c r="F786" s="404">
        <v>0</v>
      </c>
      <c r="G786" s="404">
        <v>0</v>
      </c>
      <c r="H786" s="403" t="s">
        <v>135</v>
      </c>
    </row>
    <row r="787" spans="1:8" x14ac:dyDescent="0.25">
      <c r="A787" s="403" t="s">
        <v>1968</v>
      </c>
      <c r="B787" s="403" t="s">
        <v>1969</v>
      </c>
      <c r="C787" s="404">
        <v>0</v>
      </c>
      <c r="D787" s="403" t="s">
        <v>135</v>
      </c>
      <c r="E787" s="404">
        <v>0</v>
      </c>
      <c r="F787" s="404">
        <v>0</v>
      </c>
      <c r="G787" s="404">
        <v>0</v>
      </c>
      <c r="H787" s="403" t="s">
        <v>135</v>
      </c>
    </row>
    <row r="788" spans="1:8" x14ac:dyDescent="0.25">
      <c r="A788" s="403" t="s">
        <v>1970</v>
      </c>
      <c r="B788" s="403" t="s">
        <v>1971</v>
      </c>
      <c r="C788" s="404">
        <v>0</v>
      </c>
      <c r="D788" s="403" t="s">
        <v>135</v>
      </c>
      <c r="E788" s="404">
        <v>0</v>
      </c>
      <c r="F788" s="404">
        <v>0</v>
      </c>
      <c r="G788" s="404">
        <v>0</v>
      </c>
      <c r="H788" s="403" t="s">
        <v>135</v>
      </c>
    </row>
    <row r="789" spans="1:8" x14ac:dyDescent="0.25">
      <c r="A789" s="403" t="s">
        <v>1972</v>
      </c>
      <c r="B789" s="403" t="s">
        <v>1973</v>
      </c>
      <c r="C789" s="404">
        <v>0</v>
      </c>
      <c r="D789" s="403" t="s">
        <v>135</v>
      </c>
      <c r="E789" s="404">
        <v>0</v>
      </c>
      <c r="F789" s="404">
        <v>0</v>
      </c>
      <c r="G789" s="404">
        <v>0</v>
      </c>
      <c r="H789" s="403" t="s">
        <v>135</v>
      </c>
    </row>
    <row r="790" spans="1:8" x14ac:dyDescent="0.25">
      <c r="A790" s="403" t="s">
        <v>1974</v>
      </c>
      <c r="B790" s="403" t="s">
        <v>1975</v>
      </c>
      <c r="C790" s="404">
        <v>0</v>
      </c>
      <c r="D790" s="403" t="s">
        <v>135</v>
      </c>
      <c r="E790" s="404">
        <v>0</v>
      </c>
      <c r="F790" s="404">
        <v>0</v>
      </c>
      <c r="G790" s="404">
        <v>0</v>
      </c>
      <c r="H790" s="403" t="s">
        <v>135</v>
      </c>
    </row>
    <row r="791" spans="1:8" x14ac:dyDescent="0.25">
      <c r="A791" s="403" t="s">
        <v>1976</v>
      </c>
      <c r="B791" s="403" t="s">
        <v>1977</v>
      </c>
      <c r="C791" s="404">
        <v>0</v>
      </c>
      <c r="D791" s="403" t="s">
        <v>135</v>
      </c>
      <c r="E791" s="404">
        <v>0</v>
      </c>
      <c r="F791" s="404">
        <v>0</v>
      </c>
      <c r="G791" s="404">
        <v>0</v>
      </c>
      <c r="H791" s="403" t="s">
        <v>135</v>
      </c>
    </row>
    <row r="792" spans="1:8" x14ac:dyDescent="0.25">
      <c r="A792" s="403" t="s">
        <v>1978</v>
      </c>
      <c r="B792" s="403" t="s">
        <v>1979</v>
      </c>
      <c r="C792" s="404">
        <v>0</v>
      </c>
      <c r="D792" s="403" t="s">
        <v>135</v>
      </c>
      <c r="E792" s="404">
        <v>0</v>
      </c>
      <c r="F792" s="404">
        <v>0</v>
      </c>
      <c r="G792" s="404">
        <v>0</v>
      </c>
      <c r="H792" s="403" t="s">
        <v>135</v>
      </c>
    </row>
    <row r="793" spans="1:8" x14ac:dyDescent="0.25">
      <c r="A793" s="403" t="s">
        <v>1980</v>
      </c>
      <c r="B793" s="403" t="s">
        <v>1981</v>
      </c>
      <c r="C793" s="404">
        <v>0</v>
      </c>
      <c r="D793" s="403" t="s">
        <v>135</v>
      </c>
      <c r="E793" s="404">
        <v>0</v>
      </c>
      <c r="F793" s="404">
        <v>0</v>
      </c>
      <c r="G793" s="404">
        <v>0</v>
      </c>
      <c r="H793" s="403" t="s">
        <v>135</v>
      </c>
    </row>
    <row r="794" spans="1:8" x14ac:dyDescent="0.25">
      <c r="A794" s="403" t="s">
        <v>1982</v>
      </c>
      <c r="B794" s="403" t="s">
        <v>1983</v>
      </c>
      <c r="C794" s="404">
        <v>0</v>
      </c>
      <c r="D794" s="403" t="s">
        <v>135</v>
      </c>
      <c r="E794" s="404">
        <v>0</v>
      </c>
      <c r="F794" s="404">
        <v>0</v>
      </c>
      <c r="G794" s="404">
        <v>0</v>
      </c>
      <c r="H794" s="403" t="s">
        <v>135</v>
      </c>
    </row>
    <row r="795" spans="1:8" x14ac:dyDescent="0.25">
      <c r="A795" s="403" t="s">
        <v>1984</v>
      </c>
      <c r="B795" s="403" t="s">
        <v>1985</v>
      </c>
      <c r="C795" s="404">
        <v>0</v>
      </c>
      <c r="D795" s="403" t="s">
        <v>135</v>
      </c>
      <c r="E795" s="404">
        <v>0</v>
      </c>
      <c r="F795" s="404">
        <v>0</v>
      </c>
      <c r="G795" s="404">
        <v>0</v>
      </c>
      <c r="H795" s="403" t="s">
        <v>135</v>
      </c>
    </row>
    <row r="796" spans="1:8" x14ac:dyDescent="0.25">
      <c r="A796" s="403" t="s">
        <v>1986</v>
      </c>
      <c r="B796" s="403" t="s">
        <v>1987</v>
      </c>
      <c r="C796" s="404">
        <v>0</v>
      </c>
      <c r="D796" s="403" t="s">
        <v>135</v>
      </c>
      <c r="E796" s="404">
        <v>0</v>
      </c>
      <c r="F796" s="404">
        <v>0</v>
      </c>
      <c r="G796" s="404">
        <v>0</v>
      </c>
      <c r="H796" s="403" t="s">
        <v>135</v>
      </c>
    </row>
    <row r="797" spans="1:8" x14ac:dyDescent="0.25">
      <c r="A797" s="403" t="s">
        <v>1988</v>
      </c>
      <c r="B797" s="417" t="s">
        <v>1989</v>
      </c>
      <c r="C797" s="404">
        <v>27385.040000000001</v>
      </c>
      <c r="D797" s="403" t="s">
        <v>135</v>
      </c>
      <c r="E797" s="404">
        <v>16604.11</v>
      </c>
      <c r="F797" s="404">
        <v>0</v>
      </c>
      <c r="G797" s="404">
        <v>43989.15</v>
      </c>
      <c r="H797" s="403" t="s">
        <v>135</v>
      </c>
    </row>
    <row r="798" spans="1:8" x14ac:dyDescent="0.25">
      <c r="A798" s="403" t="s">
        <v>1990</v>
      </c>
      <c r="B798" s="403" t="s">
        <v>1991</v>
      </c>
      <c r="C798" s="404">
        <v>7568.34</v>
      </c>
      <c r="D798" s="403" t="s">
        <v>135</v>
      </c>
      <c r="E798" s="404">
        <v>0</v>
      </c>
      <c r="F798" s="404">
        <v>0</v>
      </c>
      <c r="G798" s="404">
        <v>7568.34</v>
      </c>
      <c r="H798" s="403" t="s">
        <v>135</v>
      </c>
    </row>
    <row r="799" spans="1:8" x14ac:dyDescent="0.25">
      <c r="A799" s="403" t="s">
        <v>1992</v>
      </c>
      <c r="B799" s="403" t="s">
        <v>1993</v>
      </c>
      <c r="C799" s="404">
        <v>7568.34</v>
      </c>
      <c r="D799" s="403" t="s">
        <v>135</v>
      </c>
      <c r="E799" s="404">
        <v>0</v>
      </c>
      <c r="F799" s="404">
        <v>0</v>
      </c>
      <c r="G799" s="404">
        <v>7568.34</v>
      </c>
      <c r="H799" s="403" t="s">
        <v>135</v>
      </c>
    </row>
    <row r="800" spans="1:8" x14ac:dyDescent="0.25">
      <c r="A800" s="403" t="s">
        <v>1994</v>
      </c>
      <c r="B800" s="403" t="s">
        <v>1995</v>
      </c>
      <c r="C800" s="404">
        <v>1865</v>
      </c>
      <c r="D800" s="403" t="s">
        <v>135</v>
      </c>
      <c r="E800" s="404">
        <v>0</v>
      </c>
      <c r="F800" s="404">
        <v>0</v>
      </c>
      <c r="G800" s="404">
        <v>1865</v>
      </c>
      <c r="H800" s="403" t="s">
        <v>135</v>
      </c>
    </row>
    <row r="801" spans="1:8" x14ac:dyDescent="0.25">
      <c r="A801" s="403" t="s">
        <v>1996</v>
      </c>
      <c r="B801" s="403" t="s">
        <v>1997</v>
      </c>
      <c r="C801" s="404">
        <v>1865</v>
      </c>
      <c r="D801" s="403" t="s">
        <v>135</v>
      </c>
      <c r="E801" s="404">
        <v>0</v>
      </c>
      <c r="F801" s="404">
        <v>0</v>
      </c>
      <c r="G801" s="404">
        <v>1865</v>
      </c>
      <c r="H801" s="403" t="s">
        <v>135</v>
      </c>
    </row>
    <row r="802" spans="1:8" x14ac:dyDescent="0.25">
      <c r="A802" s="403" t="s">
        <v>1998</v>
      </c>
      <c r="B802" s="403" t="s">
        <v>1999</v>
      </c>
      <c r="C802" s="404">
        <v>0</v>
      </c>
      <c r="D802" s="403" t="s">
        <v>135</v>
      </c>
      <c r="E802" s="404">
        <v>0</v>
      </c>
      <c r="F802" s="404">
        <v>0</v>
      </c>
      <c r="G802" s="404">
        <v>0</v>
      </c>
      <c r="H802" s="403" t="s">
        <v>135</v>
      </c>
    </row>
    <row r="803" spans="1:8" x14ac:dyDescent="0.25">
      <c r="A803" s="405" t="s">
        <v>2000</v>
      </c>
      <c r="B803" s="405" t="s">
        <v>2001</v>
      </c>
      <c r="C803" s="406">
        <v>0</v>
      </c>
      <c r="D803" s="405" t="s">
        <v>135</v>
      </c>
      <c r="E803" s="406">
        <v>0</v>
      </c>
      <c r="F803" s="406">
        <v>0</v>
      </c>
      <c r="G803" s="406">
        <v>0</v>
      </c>
      <c r="H803" s="405" t="s">
        <v>135</v>
      </c>
    </row>
    <row r="804" spans="1:8" x14ac:dyDescent="0.25">
      <c r="A804" s="403" t="s">
        <v>2002</v>
      </c>
      <c r="B804" s="403" t="s">
        <v>2003</v>
      </c>
      <c r="C804" s="404">
        <v>17951.7</v>
      </c>
      <c r="D804" s="403" t="s">
        <v>135</v>
      </c>
      <c r="E804" s="404">
        <v>6537.9</v>
      </c>
      <c r="F804" s="404">
        <v>0</v>
      </c>
      <c r="G804" s="404">
        <v>24489.599999999999</v>
      </c>
      <c r="H804" s="403" t="s">
        <v>135</v>
      </c>
    </row>
    <row r="805" spans="1:8" x14ac:dyDescent="0.25">
      <c r="A805" s="403" t="s">
        <v>2004</v>
      </c>
      <c r="B805" s="403" t="s">
        <v>2005</v>
      </c>
      <c r="C805" s="404">
        <v>6308.68</v>
      </c>
      <c r="D805" s="403" t="s">
        <v>135</v>
      </c>
      <c r="E805" s="404">
        <v>1686</v>
      </c>
      <c r="F805" s="404">
        <v>0</v>
      </c>
      <c r="G805" s="404">
        <v>7994.68</v>
      </c>
      <c r="H805" s="403" t="s">
        <v>135</v>
      </c>
    </row>
    <row r="806" spans="1:8" x14ac:dyDescent="0.25">
      <c r="A806" s="403" t="s">
        <v>2006</v>
      </c>
      <c r="B806" s="403" t="s">
        <v>2007</v>
      </c>
      <c r="C806" s="404">
        <v>6057.27</v>
      </c>
      <c r="D806" s="403" t="s">
        <v>135</v>
      </c>
      <c r="E806" s="404">
        <v>4195</v>
      </c>
      <c r="F806" s="404">
        <v>0</v>
      </c>
      <c r="G806" s="404">
        <v>10252.27</v>
      </c>
      <c r="H806" s="403" t="s">
        <v>135</v>
      </c>
    </row>
    <row r="807" spans="1:8" x14ac:dyDescent="0.25">
      <c r="A807" s="403" t="s">
        <v>2008</v>
      </c>
      <c r="B807" s="403" t="s">
        <v>2009</v>
      </c>
      <c r="C807" s="404">
        <v>0</v>
      </c>
      <c r="D807" s="403" t="s">
        <v>135</v>
      </c>
      <c r="E807" s="404">
        <v>0</v>
      </c>
      <c r="F807" s="404">
        <v>0</v>
      </c>
      <c r="G807" s="404">
        <v>0</v>
      </c>
      <c r="H807" s="403" t="s">
        <v>135</v>
      </c>
    </row>
    <row r="808" spans="1:8" x14ac:dyDescent="0.25">
      <c r="A808" s="403" t="s">
        <v>2010</v>
      </c>
      <c r="B808" s="403" t="s">
        <v>2011</v>
      </c>
      <c r="C808" s="404">
        <v>3164</v>
      </c>
      <c r="D808" s="403" t="s">
        <v>135</v>
      </c>
      <c r="E808" s="404">
        <v>0</v>
      </c>
      <c r="F808" s="404">
        <v>0</v>
      </c>
      <c r="G808" s="404">
        <v>3164</v>
      </c>
      <c r="H808" s="403" t="s">
        <v>135</v>
      </c>
    </row>
    <row r="809" spans="1:8" x14ac:dyDescent="0.25">
      <c r="A809" s="403" t="s">
        <v>2012</v>
      </c>
      <c r="B809" s="403" t="s">
        <v>320</v>
      </c>
      <c r="C809" s="404">
        <v>2421.75</v>
      </c>
      <c r="D809" s="403" t="s">
        <v>135</v>
      </c>
      <c r="E809" s="404">
        <v>656.9</v>
      </c>
      <c r="F809" s="404">
        <v>0</v>
      </c>
      <c r="G809" s="404">
        <v>3078.65</v>
      </c>
      <c r="H809" s="403" t="s">
        <v>135</v>
      </c>
    </row>
    <row r="810" spans="1:8" x14ac:dyDescent="0.25">
      <c r="A810" s="403" t="s">
        <v>2013</v>
      </c>
      <c r="B810" s="403" t="s">
        <v>2014</v>
      </c>
      <c r="C810" s="404">
        <v>0</v>
      </c>
      <c r="D810" s="403" t="s">
        <v>135</v>
      </c>
      <c r="E810" s="404">
        <v>10066.209999999999</v>
      </c>
      <c r="F810" s="404">
        <v>0</v>
      </c>
      <c r="G810" s="404">
        <v>10066.209999999999</v>
      </c>
      <c r="H810" s="403" t="s">
        <v>135</v>
      </c>
    </row>
    <row r="811" spans="1:8" x14ac:dyDescent="0.25">
      <c r="A811" s="403" t="s">
        <v>2015</v>
      </c>
      <c r="B811" s="403" t="s">
        <v>2016</v>
      </c>
      <c r="C811" s="404">
        <v>0</v>
      </c>
      <c r="D811" s="403" t="s">
        <v>135</v>
      </c>
      <c r="E811" s="404">
        <v>0</v>
      </c>
      <c r="F811" s="404">
        <v>0</v>
      </c>
      <c r="G811" s="404">
        <v>0</v>
      </c>
      <c r="H811" s="403" t="s">
        <v>135</v>
      </c>
    </row>
    <row r="812" spans="1:8" x14ac:dyDescent="0.25">
      <c r="A812" s="403" t="s">
        <v>2017</v>
      </c>
      <c r="B812" s="403" t="s">
        <v>2018</v>
      </c>
      <c r="C812" s="404">
        <v>0</v>
      </c>
      <c r="D812" s="403" t="s">
        <v>135</v>
      </c>
      <c r="E812" s="404">
        <v>0</v>
      </c>
      <c r="F812" s="404">
        <v>0</v>
      </c>
      <c r="G812" s="404">
        <v>0</v>
      </c>
      <c r="H812" s="403" t="s">
        <v>135</v>
      </c>
    </row>
    <row r="813" spans="1:8" x14ac:dyDescent="0.25">
      <c r="A813" s="403" t="s">
        <v>2019</v>
      </c>
      <c r="B813" s="403" t="s">
        <v>2020</v>
      </c>
      <c r="C813" s="404">
        <v>0</v>
      </c>
      <c r="D813" s="403" t="s">
        <v>135</v>
      </c>
      <c r="E813" s="404">
        <v>0</v>
      </c>
      <c r="F813" s="404">
        <v>0</v>
      </c>
      <c r="G813" s="404">
        <v>0</v>
      </c>
      <c r="H813" s="403" t="s">
        <v>135</v>
      </c>
    </row>
    <row r="814" spans="1:8" x14ac:dyDescent="0.25">
      <c r="A814" s="403" t="s">
        <v>2021</v>
      </c>
      <c r="B814" s="403" t="s">
        <v>2022</v>
      </c>
      <c r="C814" s="404">
        <v>0</v>
      </c>
      <c r="D814" s="403" t="s">
        <v>135</v>
      </c>
      <c r="E814" s="404">
        <v>0</v>
      </c>
      <c r="F814" s="404">
        <v>0</v>
      </c>
      <c r="G814" s="404">
        <v>0</v>
      </c>
      <c r="H814" s="403" t="s">
        <v>135</v>
      </c>
    </row>
    <row r="815" spans="1:8" x14ac:dyDescent="0.25">
      <c r="A815" s="403" t="s">
        <v>2023</v>
      </c>
      <c r="B815" s="403" t="s">
        <v>2024</v>
      </c>
      <c r="C815" s="404">
        <v>0</v>
      </c>
      <c r="D815" s="403" t="s">
        <v>135</v>
      </c>
      <c r="E815" s="404">
        <v>0</v>
      </c>
      <c r="F815" s="404">
        <v>0</v>
      </c>
      <c r="G815" s="404">
        <v>0</v>
      </c>
      <c r="H815" s="403" t="s">
        <v>135</v>
      </c>
    </row>
    <row r="816" spans="1:8" x14ac:dyDescent="0.25">
      <c r="A816" s="403" t="s">
        <v>2025</v>
      </c>
      <c r="B816" s="403" t="s">
        <v>272</v>
      </c>
      <c r="C816" s="404">
        <v>95601.44</v>
      </c>
      <c r="D816" s="403" t="s">
        <v>135</v>
      </c>
      <c r="E816" s="404">
        <v>951371.83</v>
      </c>
      <c r="F816" s="404">
        <v>0</v>
      </c>
      <c r="G816" s="404">
        <v>1046973.27</v>
      </c>
      <c r="H816" s="403" t="s">
        <v>135</v>
      </c>
    </row>
    <row r="817" spans="1:8" x14ac:dyDescent="0.25">
      <c r="A817" s="403" t="s">
        <v>2026</v>
      </c>
      <c r="B817" s="403" t="s">
        <v>2027</v>
      </c>
      <c r="C817" s="404">
        <v>0</v>
      </c>
      <c r="D817" s="403" t="s">
        <v>135</v>
      </c>
      <c r="E817" s="404">
        <v>0</v>
      </c>
      <c r="F817" s="404">
        <v>0</v>
      </c>
      <c r="G817" s="404">
        <v>0</v>
      </c>
      <c r="H817" s="403" t="s">
        <v>135</v>
      </c>
    </row>
    <row r="818" spans="1:8" x14ac:dyDescent="0.25">
      <c r="A818" s="405" t="s">
        <v>2028</v>
      </c>
      <c r="B818" s="405" t="s">
        <v>2029</v>
      </c>
      <c r="C818" s="406">
        <v>0</v>
      </c>
      <c r="D818" s="405" t="s">
        <v>135</v>
      </c>
      <c r="E818" s="406">
        <v>0</v>
      </c>
      <c r="F818" s="406">
        <v>0</v>
      </c>
      <c r="G818" s="406">
        <v>0</v>
      </c>
      <c r="H818" s="405" t="s">
        <v>135</v>
      </c>
    </row>
    <row r="819" spans="1:8" x14ac:dyDescent="0.25">
      <c r="A819" s="403" t="s">
        <v>2030</v>
      </c>
      <c r="B819" s="403" t="s">
        <v>2031</v>
      </c>
      <c r="C819" s="404">
        <v>95601.44</v>
      </c>
      <c r="D819" s="403" t="s">
        <v>135</v>
      </c>
      <c r="E819" s="404">
        <v>951371.83</v>
      </c>
      <c r="F819" s="404">
        <v>0</v>
      </c>
      <c r="G819" s="404">
        <v>1046973.27</v>
      </c>
      <c r="H819" s="403" t="s">
        <v>135</v>
      </c>
    </row>
    <row r="820" spans="1:8" x14ac:dyDescent="0.25">
      <c r="A820" s="403" t="s">
        <v>2032</v>
      </c>
      <c r="B820" s="403" t="s">
        <v>2033</v>
      </c>
      <c r="C820" s="404">
        <v>0</v>
      </c>
      <c r="D820" s="403" t="s">
        <v>135</v>
      </c>
      <c r="E820" s="404">
        <v>0</v>
      </c>
      <c r="F820" s="404">
        <v>0</v>
      </c>
      <c r="G820" s="404">
        <v>0</v>
      </c>
      <c r="H820" s="403" t="s">
        <v>135</v>
      </c>
    </row>
    <row r="821" spans="1:8" x14ac:dyDescent="0.25">
      <c r="A821" s="403" t="s">
        <v>2034</v>
      </c>
      <c r="B821" s="403" t="s">
        <v>2035</v>
      </c>
      <c r="C821" s="404">
        <v>95601.44</v>
      </c>
      <c r="D821" s="403" t="s">
        <v>135</v>
      </c>
      <c r="E821" s="404">
        <v>951371.83</v>
      </c>
      <c r="F821" s="404">
        <v>0</v>
      </c>
      <c r="G821" s="404">
        <v>1046973.27</v>
      </c>
      <c r="H821" s="403" t="s">
        <v>135</v>
      </c>
    </row>
    <row r="822" spans="1:8" x14ac:dyDescent="0.25">
      <c r="A822" s="403" t="s">
        <v>2036</v>
      </c>
      <c r="B822" s="403" t="s">
        <v>2037</v>
      </c>
      <c r="C822" s="404">
        <v>0</v>
      </c>
      <c r="D822" s="403" t="s">
        <v>135</v>
      </c>
      <c r="E822" s="404">
        <v>0</v>
      </c>
      <c r="F822" s="404">
        <v>0</v>
      </c>
      <c r="G822" s="404">
        <v>0</v>
      </c>
      <c r="H822" s="403" t="s">
        <v>135</v>
      </c>
    </row>
    <row r="823" spans="1:8" x14ac:dyDescent="0.25">
      <c r="A823" s="403" t="s">
        <v>2038</v>
      </c>
      <c r="B823" s="403" t="s">
        <v>2039</v>
      </c>
      <c r="C823" s="404">
        <v>0</v>
      </c>
      <c r="D823" s="403" t="s">
        <v>135</v>
      </c>
      <c r="E823" s="404">
        <v>0</v>
      </c>
      <c r="F823" s="404">
        <v>0</v>
      </c>
      <c r="G823" s="404">
        <v>0</v>
      </c>
      <c r="H823" s="403" t="s">
        <v>135</v>
      </c>
    </row>
    <row r="824" spans="1:8" x14ac:dyDescent="0.25">
      <c r="A824" s="403" t="s">
        <v>2040</v>
      </c>
      <c r="B824" s="403" t="s">
        <v>2041</v>
      </c>
      <c r="C824" s="404">
        <v>0</v>
      </c>
      <c r="D824" s="403" t="s">
        <v>135</v>
      </c>
      <c r="E824" s="404">
        <v>0</v>
      </c>
      <c r="F824" s="404">
        <v>0</v>
      </c>
      <c r="G824" s="404">
        <v>0</v>
      </c>
      <c r="H824" s="403" t="s">
        <v>135</v>
      </c>
    </row>
    <row r="825" spans="1:8" x14ac:dyDescent="0.25">
      <c r="A825" s="403" t="s">
        <v>2042</v>
      </c>
      <c r="B825" s="403" t="s">
        <v>2041</v>
      </c>
      <c r="C825" s="404">
        <v>0</v>
      </c>
      <c r="D825" s="403" t="s">
        <v>135</v>
      </c>
      <c r="E825" s="404">
        <v>0</v>
      </c>
      <c r="F825" s="404">
        <v>0</v>
      </c>
      <c r="G825" s="404">
        <v>0</v>
      </c>
      <c r="H825" s="403" t="s">
        <v>135</v>
      </c>
    </row>
    <row r="826" spans="1:8" x14ac:dyDescent="0.25">
      <c r="A826" s="403" t="s">
        <v>2043</v>
      </c>
      <c r="B826" s="403" t="s">
        <v>2044</v>
      </c>
      <c r="C826" s="404">
        <v>0</v>
      </c>
      <c r="D826" s="403" t="s">
        <v>135</v>
      </c>
      <c r="E826" s="404">
        <v>0</v>
      </c>
      <c r="F826" s="404">
        <v>0</v>
      </c>
      <c r="G826" s="404">
        <v>0</v>
      </c>
      <c r="H826" s="403" t="s">
        <v>135</v>
      </c>
    </row>
    <row r="827" spans="1:8" x14ac:dyDescent="0.25">
      <c r="A827" s="403" t="s">
        <v>2045</v>
      </c>
      <c r="B827" s="403" t="s">
        <v>2046</v>
      </c>
      <c r="C827" s="404">
        <v>0</v>
      </c>
      <c r="D827" s="403" t="s">
        <v>135</v>
      </c>
      <c r="E827" s="404">
        <v>0</v>
      </c>
      <c r="F827" s="404">
        <v>0</v>
      </c>
      <c r="G827" s="404">
        <v>0</v>
      </c>
      <c r="H827" s="403" t="s">
        <v>135</v>
      </c>
    </row>
    <row r="828" spans="1:8" x14ac:dyDescent="0.25">
      <c r="A828" s="403" t="s">
        <v>2047</v>
      </c>
      <c r="B828" s="403" t="s">
        <v>2048</v>
      </c>
      <c r="C828" s="404">
        <v>0</v>
      </c>
      <c r="D828" s="403" t="s">
        <v>135</v>
      </c>
      <c r="E828" s="404">
        <v>0</v>
      </c>
      <c r="F828" s="404">
        <v>0</v>
      </c>
      <c r="G828" s="404">
        <v>0</v>
      </c>
      <c r="H828" s="403" t="s">
        <v>135</v>
      </c>
    </row>
    <row r="829" spans="1:8" x14ac:dyDescent="0.25">
      <c r="A829" s="403" t="s">
        <v>2049</v>
      </c>
      <c r="B829" s="403" t="s">
        <v>2050</v>
      </c>
      <c r="C829" s="404">
        <v>0</v>
      </c>
      <c r="D829" s="403" t="s">
        <v>135</v>
      </c>
      <c r="E829" s="404">
        <v>0</v>
      </c>
      <c r="F829" s="404">
        <v>0</v>
      </c>
      <c r="G829" s="404">
        <v>0</v>
      </c>
      <c r="H829" s="403" t="s">
        <v>135</v>
      </c>
    </row>
    <row r="830" spans="1:8" x14ac:dyDescent="0.25">
      <c r="A830" s="403" t="s">
        <v>2051</v>
      </c>
      <c r="B830" s="403" t="s">
        <v>2052</v>
      </c>
      <c r="C830" s="404">
        <v>0</v>
      </c>
      <c r="D830" s="403" t="s">
        <v>135</v>
      </c>
      <c r="E830" s="404">
        <v>0</v>
      </c>
      <c r="F830" s="404">
        <v>0</v>
      </c>
      <c r="G830" s="404">
        <v>0</v>
      </c>
      <c r="H830" s="403" t="s">
        <v>135</v>
      </c>
    </row>
    <row r="831" spans="1:8" x14ac:dyDescent="0.25">
      <c r="A831" s="403" t="s">
        <v>2053</v>
      </c>
      <c r="B831" s="403" t="s">
        <v>273</v>
      </c>
      <c r="C831" s="404">
        <v>32273</v>
      </c>
      <c r="D831" s="403" t="s">
        <v>135</v>
      </c>
      <c r="E831" s="404">
        <v>0</v>
      </c>
      <c r="F831" s="404">
        <v>0</v>
      </c>
      <c r="G831" s="404">
        <v>32273</v>
      </c>
      <c r="H831" s="403" t="s">
        <v>135</v>
      </c>
    </row>
    <row r="832" spans="1:8" x14ac:dyDescent="0.25">
      <c r="A832" s="403" t="s">
        <v>2054</v>
      </c>
      <c r="B832" s="403" t="s">
        <v>2055</v>
      </c>
      <c r="C832" s="404">
        <v>0</v>
      </c>
      <c r="D832" s="403" t="s">
        <v>135</v>
      </c>
      <c r="E832" s="404">
        <v>0</v>
      </c>
      <c r="F832" s="404">
        <v>0</v>
      </c>
      <c r="G832" s="404">
        <v>0</v>
      </c>
      <c r="H832" s="403" t="s">
        <v>135</v>
      </c>
    </row>
    <row r="833" spans="1:8" x14ac:dyDescent="0.25">
      <c r="A833" s="403" t="s">
        <v>2056</v>
      </c>
      <c r="B833" s="403" t="s">
        <v>2057</v>
      </c>
      <c r="C833" s="404">
        <v>0</v>
      </c>
      <c r="D833" s="403" t="s">
        <v>135</v>
      </c>
      <c r="E833" s="404">
        <v>0</v>
      </c>
      <c r="F833" s="404">
        <v>0</v>
      </c>
      <c r="G833" s="404">
        <v>0</v>
      </c>
      <c r="H833" s="403" t="s">
        <v>135</v>
      </c>
    </row>
    <row r="834" spans="1:8" x14ac:dyDescent="0.25">
      <c r="A834" s="403" t="s">
        <v>2058</v>
      </c>
      <c r="B834" s="403" t="s">
        <v>2059</v>
      </c>
      <c r="C834" s="404">
        <v>10385.92</v>
      </c>
      <c r="D834" s="403" t="s">
        <v>135</v>
      </c>
      <c r="E834" s="404">
        <v>0</v>
      </c>
      <c r="F834" s="404">
        <v>0</v>
      </c>
      <c r="G834" s="404">
        <v>10385.92</v>
      </c>
      <c r="H834" s="403" t="s">
        <v>135</v>
      </c>
    </row>
    <row r="835" spans="1:8" x14ac:dyDescent="0.25">
      <c r="A835" s="403" t="s">
        <v>2060</v>
      </c>
      <c r="B835" s="403" t="s">
        <v>2061</v>
      </c>
      <c r="C835" s="404">
        <v>10385.92</v>
      </c>
      <c r="D835" s="403" t="s">
        <v>135</v>
      </c>
      <c r="E835" s="404">
        <v>0</v>
      </c>
      <c r="F835" s="404">
        <v>0</v>
      </c>
      <c r="G835" s="404">
        <v>10385.92</v>
      </c>
      <c r="H835" s="403" t="s">
        <v>135</v>
      </c>
    </row>
    <row r="836" spans="1:8" x14ac:dyDescent="0.25">
      <c r="A836" s="403" t="s">
        <v>2062</v>
      </c>
      <c r="B836" s="403" t="s">
        <v>2063</v>
      </c>
      <c r="C836" s="404">
        <v>0</v>
      </c>
      <c r="D836" s="403" t="s">
        <v>135</v>
      </c>
      <c r="E836" s="404">
        <v>0</v>
      </c>
      <c r="F836" s="404">
        <v>0</v>
      </c>
      <c r="G836" s="404">
        <v>0</v>
      </c>
      <c r="H836" s="403" t="s">
        <v>135</v>
      </c>
    </row>
    <row r="837" spans="1:8" x14ac:dyDescent="0.25">
      <c r="A837" s="405" t="s">
        <v>2064</v>
      </c>
      <c r="B837" s="405" t="s">
        <v>2065</v>
      </c>
      <c r="C837" s="406">
        <v>0</v>
      </c>
      <c r="D837" s="405" t="s">
        <v>135</v>
      </c>
      <c r="E837" s="406">
        <v>0</v>
      </c>
      <c r="F837" s="406">
        <v>0</v>
      </c>
      <c r="G837" s="406">
        <v>0</v>
      </c>
      <c r="H837" s="405" t="s">
        <v>135</v>
      </c>
    </row>
    <row r="838" spans="1:8" x14ac:dyDescent="0.25">
      <c r="A838" s="405" t="s">
        <v>2066</v>
      </c>
      <c r="B838" s="405" t="s">
        <v>2067</v>
      </c>
      <c r="C838" s="406">
        <v>0</v>
      </c>
      <c r="D838" s="405" t="s">
        <v>135</v>
      </c>
      <c r="E838" s="406">
        <v>0</v>
      </c>
      <c r="F838" s="406">
        <v>0</v>
      </c>
      <c r="G838" s="406">
        <v>0</v>
      </c>
      <c r="H838" s="405" t="s">
        <v>135</v>
      </c>
    </row>
    <row r="839" spans="1:8" x14ac:dyDescent="0.25">
      <c r="A839" s="403" t="s">
        <v>2068</v>
      </c>
      <c r="B839" s="403" t="s">
        <v>2069</v>
      </c>
      <c r="C839" s="404">
        <v>0</v>
      </c>
      <c r="D839" s="403" t="s">
        <v>135</v>
      </c>
      <c r="E839" s="404">
        <v>0</v>
      </c>
      <c r="F839" s="404">
        <v>0</v>
      </c>
      <c r="G839" s="404">
        <v>0</v>
      </c>
      <c r="H839" s="403" t="s">
        <v>135</v>
      </c>
    </row>
    <row r="840" spans="1:8" x14ac:dyDescent="0.25">
      <c r="A840" s="405" t="s">
        <v>2070</v>
      </c>
      <c r="B840" s="405" t="s">
        <v>2071</v>
      </c>
      <c r="C840" s="406">
        <v>21887.08</v>
      </c>
      <c r="D840" s="405" t="s">
        <v>135</v>
      </c>
      <c r="E840" s="406">
        <v>0</v>
      </c>
      <c r="F840" s="406">
        <v>0</v>
      </c>
      <c r="G840" s="406">
        <v>21887.08</v>
      </c>
      <c r="H840" s="405" t="s">
        <v>135</v>
      </c>
    </row>
    <row r="841" spans="1:8" x14ac:dyDescent="0.25">
      <c r="A841" s="405" t="s">
        <v>2072</v>
      </c>
      <c r="B841" s="405" t="s">
        <v>2073</v>
      </c>
      <c r="C841" s="406">
        <v>21887.08</v>
      </c>
      <c r="D841" s="405" t="s">
        <v>135</v>
      </c>
      <c r="E841" s="406">
        <v>0</v>
      </c>
      <c r="F841" s="406">
        <v>0</v>
      </c>
      <c r="G841" s="406">
        <v>21887.08</v>
      </c>
      <c r="H841" s="405" t="s">
        <v>135</v>
      </c>
    </row>
    <row r="842" spans="1:8" x14ac:dyDescent="0.25">
      <c r="A842" s="403" t="s">
        <v>2074</v>
      </c>
      <c r="B842" s="403" t="s">
        <v>2075</v>
      </c>
      <c r="C842" s="404">
        <v>0</v>
      </c>
      <c r="D842" s="403" t="s">
        <v>135</v>
      </c>
      <c r="E842" s="404">
        <v>0</v>
      </c>
      <c r="F842" s="404">
        <v>0</v>
      </c>
      <c r="G842" s="404">
        <v>0</v>
      </c>
      <c r="H842" s="403" t="s">
        <v>135</v>
      </c>
    </row>
    <row r="843" spans="1:8" x14ac:dyDescent="0.25">
      <c r="A843" s="405" t="s">
        <v>2076</v>
      </c>
      <c r="B843" s="405" t="s">
        <v>2077</v>
      </c>
      <c r="C843" s="406">
        <v>0</v>
      </c>
      <c r="D843" s="405" t="s">
        <v>135</v>
      </c>
      <c r="E843" s="406">
        <v>0</v>
      </c>
      <c r="F843" s="406">
        <v>0</v>
      </c>
      <c r="G843" s="406">
        <v>0</v>
      </c>
      <c r="H843" s="405" t="s">
        <v>135</v>
      </c>
    </row>
    <row r="844" spans="1:8" x14ac:dyDescent="0.25">
      <c r="A844" s="403" t="s">
        <v>2078</v>
      </c>
      <c r="B844" s="403" t="s">
        <v>2079</v>
      </c>
      <c r="C844" s="404">
        <v>0</v>
      </c>
      <c r="D844" s="403" t="s">
        <v>135</v>
      </c>
      <c r="E844" s="404">
        <v>0</v>
      </c>
      <c r="F844" s="404">
        <v>0</v>
      </c>
      <c r="G844" s="404">
        <v>0</v>
      </c>
      <c r="H844" s="403" t="s">
        <v>135</v>
      </c>
    </row>
    <row r="845" spans="1:8" x14ac:dyDescent="0.25">
      <c r="A845" s="403" t="s">
        <v>2080</v>
      </c>
      <c r="B845" s="403" t="s">
        <v>2081</v>
      </c>
      <c r="C845" s="404">
        <v>0</v>
      </c>
      <c r="D845" s="403" t="s">
        <v>135</v>
      </c>
      <c r="E845" s="404">
        <v>0</v>
      </c>
      <c r="F845" s="404">
        <v>0</v>
      </c>
      <c r="G845" s="404">
        <v>0</v>
      </c>
      <c r="H845" s="403" t="s">
        <v>135</v>
      </c>
    </row>
    <row r="846" spans="1:8" x14ac:dyDescent="0.25">
      <c r="A846" s="403" t="s">
        <v>2082</v>
      </c>
      <c r="B846" s="403" t="s">
        <v>273</v>
      </c>
      <c r="C846" s="404">
        <v>0</v>
      </c>
      <c r="D846" s="403" t="s">
        <v>135</v>
      </c>
      <c r="E846" s="404">
        <v>0</v>
      </c>
      <c r="F846" s="404">
        <v>0</v>
      </c>
      <c r="G846" s="404">
        <v>0</v>
      </c>
      <c r="H846" s="403" t="s">
        <v>135</v>
      </c>
    </row>
    <row r="847" spans="1:8" x14ac:dyDescent="0.25">
      <c r="A847" s="403" t="s">
        <v>2083</v>
      </c>
      <c r="B847" s="403" t="s">
        <v>2084</v>
      </c>
      <c r="C847" s="404">
        <v>0</v>
      </c>
      <c r="D847" s="403" t="s">
        <v>135</v>
      </c>
      <c r="E847" s="404">
        <v>0</v>
      </c>
      <c r="F847" s="404">
        <v>0</v>
      </c>
      <c r="G847" s="404">
        <v>0</v>
      </c>
      <c r="H847" s="403" t="s">
        <v>135</v>
      </c>
    </row>
    <row r="848" spans="1:8" x14ac:dyDescent="0.25">
      <c r="A848" s="403" t="s">
        <v>2085</v>
      </c>
      <c r="B848" s="403" t="s">
        <v>2086</v>
      </c>
      <c r="C848" s="404">
        <v>90000</v>
      </c>
      <c r="D848" s="403" t="s">
        <v>135</v>
      </c>
      <c r="E848" s="404">
        <v>34000</v>
      </c>
      <c r="F848" s="404">
        <v>0</v>
      </c>
      <c r="G848" s="404">
        <v>124000</v>
      </c>
      <c r="H848" s="403" t="s">
        <v>135</v>
      </c>
    </row>
    <row r="849" spans="1:8" x14ac:dyDescent="0.25">
      <c r="A849" s="403" t="s">
        <v>2087</v>
      </c>
      <c r="B849" s="403" t="s">
        <v>2088</v>
      </c>
      <c r="C849" s="404">
        <v>0</v>
      </c>
      <c r="D849" s="403" t="s">
        <v>135</v>
      </c>
      <c r="E849" s="404">
        <v>0</v>
      </c>
      <c r="F849" s="404">
        <v>0</v>
      </c>
      <c r="G849" s="404">
        <v>0</v>
      </c>
      <c r="H849" s="403" t="s">
        <v>135</v>
      </c>
    </row>
    <row r="850" spans="1:8" x14ac:dyDescent="0.25">
      <c r="A850" s="403" t="s">
        <v>2089</v>
      </c>
      <c r="B850" s="403" t="s">
        <v>2090</v>
      </c>
      <c r="C850" s="404">
        <v>0</v>
      </c>
      <c r="D850" s="403" t="s">
        <v>135</v>
      </c>
      <c r="E850" s="404">
        <v>0</v>
      </c>
      <c r="F850" s="404">
        <v>0</v>
      </c>
      <c r="G850" s="404">
        <v>0</v>
      </c>
      <c r="H850" s="403" t="s">
        <v>135</v>
      </c>
    </row>
    <row r="851" spans="1:8" x14ac:dyDescent="0.25">
      <c r="A851" s="403" t="s">
        <v>2091</v>
      </c>
      <c r="B851" s="403" t="s">
        <v>2092</v>
      </c>
      <c r="C851" s="404">
        <v>0</v>
      </c>
      <c r="D851" s="403" t="s">
        <v>135</v>
      </c>
      <c r="E851" s="404">
        <v>0</v>
      </c>
      <c r="F851" s="404">
        <v>0</v>
      </c>
      <c r="G851" s="404">
        <v>0</v>
      </c>
      <c r="H851" s="403" t="s">
        <v>135</v>
      </c>
    </row>
    <row r="852" spans="1:8" x14ac:dyDescent="0.25">
      <c r="A852" s="403" t="s">
        <v>2093</v>
      </c>
      <c r="B852" s="403" t="s">
        <v>1432</v>
      </c>
      <c r="C852" s="404">
        <v>0</v>
      </c>
      <c r="D852" s="403" t="s">
        <v>135</v>
      </c>
      <c r="E852" s="404">
        <v>0</v>
      </c>
      <c r="F852" s="404">
        <v>0</v>
      </c>
      <c r="G852" s="404">
        <v>0</v>
      </c>
      <c r="H852" s="403" t="s">
        <v>135</v>
      </c>
    </row>
    <row r="853" spans="1:8" x14ac:dyDescent="0.25">
      <c r="A853" s="403" t="s">
        <v>2094</v>
      </c>
      <c r="B853" s="403" t="s">
        <v>2095</v>
      </c>
      <c r="C853" s="404">
        <v>0</v>
      </c>
      <c r="D853" s="403" t="s">
        <v>135</v>
      </c>
      <c r="E853" s="404">
        <v>0</v>
      </c>
      <c r="F853" s="404">
        <v>0</v>
      </c>
      <c r="G853" s="404">
        <v>0</v>
      </c>
      <c r="H853" s="403" t="s">
        <v>135</v>
      </c>
    </row>
    <row r="854" spans="1:8" x14ac:dyDescent="0.25">
      <c r="A854" s="405" t="s">
        <v>2096</v>
      </c>
      <c r="B854" s="405" t="s">
        <v>2097</v>
      </c>
      <c r="C854" s="406">
        <v>0</v>
      </c>
      <c r="D854" s="405" t="s">
        <v>135</v>
      </c>
      <c r="E854" s="406">
        <v>0</v>
      </c>
      <c r="F854" s="406">
        <v>0</v>
      </c>
      <c r="G854" s="406">
        <v>0</v>
      </c>
      <c r="H854" s="405" t="s">
        <v>135</v>
      </c>
    </row>
    <row r="855" spans="1:8" x14ac:dyDescent="0.25">
      <c r="A855" s="403" t="s">
        <v>2098</v>
      </c>
      <c r="B855" s="403" t="s">
        <v>99</v>
      </c>
      <c r="C855" s="404">
        <v>0</v>
      </c>
      <c r="D855" s="403" t="s">
        <v>135</v>
      </c>
      <c r="E855" s="404">
        <v>0</v>
      </c>
      <c r="F855" s="404">
        <v>0</v>
      </c>
      <c r="G855" s="404">
        <v>0</v>
      </c>
      <c r="H855" s="403" t="s">
        <v>135</v>
      </c>
    </row>
    <row r="856" spans="1:8" x14ac:dyDescent="0.25">
      <c r="A856" s="403" t="s">
        <v>2099</v>
      </c>
      <c r="B856" s="403" t="s">
        <v>2100</v>
      </c>
      <c r="C856" s="404">
        <v>0</v>
      </c>
      <c r="D856" s="403" t="s">
        <v>135</v>
      </c>
      <c r="E856" s="404">
        <v>0</v>
      </c>
      <c r="F856" s="404">
        <v>0</v>
      </c>
      <c r="G856" s="404">
        <v>0</v>
      </c>
      <c r="H856" s="403" t="s">
        <v>135</v>
      </c>
    </row>
    <row r="857" spans="1:8" x14ac:dyDescent="0.25">
      <c r="A857" s="405" t="s">
        <v>2101</v>
      </c>
      <c r="B857" s="405" t="s">
        <v>2102</v>
      </c>
      <c r="C857" s="406">
        <v>0</v>
      </c>
      <c r="D857" s="405" t="s">
        <v>135</v>
      </c>
      <c r="E857" s="406">
        <v>0</v>
      </c>
      <c r="F857" s="406">
        <v>0</v>
      </c>
      <c r="G857" s="406">
        <v>0</v>
      </c>
      <c r="H857" s="405" t="s">
        <v>135</v>
      </c>
    </row>
    <row r="858" spans="1:8" x14ac:dyDescent="0.25">
      <c r="A858" s="403" t="s">
        <v>2103</v>
      </c>
      <c r="B858" s="403" t="s">
        <v>2104</v>
      </c>
      <c r="C858" s="404">
        <v>0</v>
      </c>
      <c r="D858" s="403" t="s">
        <v>135</v>
      </c>
      <c r="E858" s="404">
        <v>0</v>
      </c>
      <c r="F858" s="404">
        <v>0</v>
      </c>
      <c r="G858" s="404">
        <v>0</v>
      </c>
      <c r="H858" s="403" t="s">
        <v>135</v>
      </c>
    </row>
    <row r="859" spans="1:8" x14ac:dyDescent="0.25">
      <c r="A859" s="403" t="s">
        <v>2105</v>
      </c>
      <c r="B859" s="403" t="s">
        <v>2106</v>
      </c>
      <c r="C859" s="404">
        <v>0</v>
      </c>
      <c r="D859" s="403" t="s">
        <v>135</v>
      </c>
      <c r="E859" s="404">
        <v>0</v>
      </c>
      <c r="F859" s="404">
        <v>0</v>
      </c>
      <c r="G859" s="404">
        <v>0</v>
      </c>
      <c r="H859" s="403" t="s">
        <v>135</v>
      </c>
    </row>
    <row r="860" spans="1:8" x14ac:dyDescent="0.25">
      <c r="A860" s="403" t="s">
        <v>2107</v>
      </c>
      <c r="B860" s="403" t="s">
        <v>2108</v>
      </c>
      <c r="C860" s="404">
        <v>0</v>
      </c>
      <c r="D860" s="403" t="s">
        <v>135</v>
      </c>
      <c r="E860" s="404">
        <v>0</v>
      </c>
      <c r="F860" s="404">
        <v>0</v>
      </c>
      <c r="G860" s="404">
        <v>0</v>
      </c>
      <c r="H860" s="403" t="s">
        <v>135</v>
      </c>
    </row>
    <row r="861" spans="1:8" x14ac:dyDescent="0.25">
      <c r="A861" s="403" t="s">
        <v>2109</v>
      </c>
      <c r="B861" s="403" t="s">
        <v>2110</v>
      </c>
      <c r="C861" s="404">
        <v>0</v>
      </c>
      <c r="D861" s="403" t="s">
        <v>135</v>
      </c>
      <c r="E861" s="404">
        <v>0</v>
      </c>
      <c r="F861" s="404">
        <v>0</v>
      </c>
      <c r="G861" s="404">
        <v>0</v>
      </c>
      <c r="H861" s="403" t="s">
        <v>135</v>
      </c>
    </row>
    <row r="862" spans="1:8" x14ac:dyDescent="0.25">
      <c r="A862" s="405" t="s">
        <v>2111</v>
      </c>
      <c r="B862" s="405" t="s">
        <v>2112</v>
      </c>
      <c r="C862" s="406">
        <v>0</v>
      </c>
      <c r="D862" s="405" t="s">
        <v>135</v>
      </c>
      <c r="E862" s="406">
        <v>0</v>
      </c>
      <c r="F862" s="406">
        <v>0</v>
      </c>
      <c r="G862" s="406">
        <v>0</v>
      </c>
      <c r="H862" s="405" t="s">
        <v>135</v>
      </c>
    </row>
    <row r="863" spans="1:8" x14ac:dyDescent="0.25">
      <c r="A863" s="403" t="s">
        <v>2113</v>
      </c>
      <c r="B863" s="403" t="s">
        <v>2114</v>
      </c>
      <c r="C863" s="404">
        <v>0</v>
      </c>
      <c r="D863" s="403" t="s">
        <v>135</v>
      </c>
      <c r="E863" s="404">
        <v>0</v>
      </c>
      <c r="F863" s="404">
        <v>0</v>
      </c>
      <c r="G863" s="404">
        <v>0</v>
      </c>
      <c r="H863" s="403" t="s">
        <v>135</v>
      </c>
    </row>
    <row r="864" spans="1:8" x14ac:dyDescent="0.25">
      <c r="A864" s="403" t="s">
        <v>2115</v>
      </c>
      <c r="B864" s="403" t="s">
        <v>2116</v>
      </c>
      <c r="C864" s="404">
        <v>0</v>
      </c>
      <c r="D864" s="403" t="s">
        <v>135</v>
      </c>
      <c r="E864" s="404">
        <v>0</v>
      </c>
      <c r="F864" s="404">
        <v>0</v>
      </c>
      <c r="G864" s="404">
        <v>0</v>
      </c>
      <c r="H864" s="403" t="s">
        <v>135</v>
      </c>
    </row>
    <row r="865" spans="1:8" x14ac:dyDescent="0.25">
      <c r="A865" s="405" t="s">
        <v>2117</v>
      </c>
      <c r="B865" s="405" t="s">
        <v>2118</v>
      </c>
      <c r="C865" s="406">
        <v>0</v>
      </c>
      <c r="D865" s="405" t="s">
        <v>135</v>
      </c>
      <c r="E865" s="406">
        <v>0</v>
      </c>
      <c r="F865" s="406">
        <v>0</v>
      </c>
      <c r="G865" s="406">
        <v>0</v>
      </c>
      <c r="H865" s="405" t="s">
        <v>135</v>
      </c>
    </row>
    <row r="866" spans="1:8" x14ac:dyDescent="0.25">
      <c r="A866" s="403" t="s">
        <v>2119</v>
      </c>
      <c r="B866" s="403" t="s">
        <v>2120</v>
      </c>
      <c r="C866" s="404">
        <v>0</v>
      </c>
      <c r="D866" s="403" t="s">
        <v>135</v>
      </c>
      <c r="E866" s="404">
        <v>0</v>
      </c>
      <c r="F866" s="404">
        <v>0</v>
      </c>
      <c r="G866" s="404">
        <v>0</v>
      </c>
      <c r="H866" s="403" t="s">
        <v>135</v>
      </c>
    </row>
    <row r="867" spans="1:8" x14ac:dyDescent="0.25">
      <c r="A867" s="403" t="s">
        <v>2121</v>
      </c>
      <c r="B867" s="403" t="s">
        <v>2122</v>
      </c>
      <c r="C867" s="404">
        <v>0</v>
      </c>
      <c r="D867" s="403" t="s">
        <v>135</v>
      </c>
      <c r="E867" s="404">
        <v>0</v>
      </c>
      <c r="F867" s="404">
        <v>0</v>
      </c>
      <c r="G867" s="404">
        <v>0</v>
      </c>
      <c r="H867" s="403" t="s">
        <v>135</v>
      </c>
    </row>
    <row r="868" spans="1:8" x14ac:dyDescent="0.25">
      <c r="A868" s="403" t="s">
        <v>2123</v>
      </c>
      <c r="B868" s="403" t="s">
        <v>2124</v>
      </c>
      <c r="C868" s="404">
        <v>0</v>
      </c>
      <c r="D868" s="403" t="s">
        <v>135</v>
      </c>
      <c r="E868" s="404">
        <v>0</v>
      </c>
      <c r="F868" s="404">
        <v>0</v>
      </c>
      <c r="G868" s="404">
        <v>0</v>
      </c>
      <c r="H868" s="403" t="s">
        <v>135</v>
      </c>
    </row>
    <row r="869" spans="1:8" x14ac:dyDescent="0.25">
      <c r="A869" s="403" t="s">
        <v>2125</v>
      </c>
      <c r="B869" s="403" t="s">
        <v>100</v>
      </c>
      <c r="C869" s="404">
        <v>90000</v>
      </c>
      <c r="D869" s="403" t="s">
        <v>135</v>
      </c>
      <c r="E869" s="404">
        <v>34000</v>
      </c>
      <c r="F869" s="404">
        <v>0</v>
      </c>
      <c r="G869" s="404">
        <v>124000</v>
      </c>
      <c r="H869" s="403" t="s">
        <v>135</v>
      </c>
    </row>
    <row r="870" spans="1:8" x14ac:dyDescent="0.25">
      <c r="A870" s="403" t="s">
        <v>2126</v>
      </c>
      <c r="B870" s="403" t="s">
        <v>2127</v>
      </c>
      <c r="C870" s="404">
        <v>0</v>
      </c>
      <c r="D870" s="403" t="s">
        <v>135</v>
      </c>
      <c r="E870" s="404">
        <v>0</v>
      </c>
      <c r="F870" s="404">
        <v>0</v>
      </c>
      <c r="G870" s="404">
        <v>0</v>
      </c>
      <c r="H870" s="403" t="s">
        <v>135</v>
      </c>
    </row>
    <row r="871" spans="1:8" x14ac:dyDescent="0.25">
      <c r="A871" s="405" t="s">
        <v>2128</v>
      </c>
      <c r="B871" s="405" t="s">
        <v>1629</v>
      </c>
      <c r="C871" s="406">
        <v>0</v>
      </c>
      <c r="D871" s="405" t="s">
        <v>135</v>
      </c>
      <c r="E871" s="406">
        <v>0</v>
      </c>
      <c r="F871" s="406">
        <v>0</v>
      </c>
      <c r="G871" s="406">
        <v>0</v>
      </c>
      <c r="H871" s="405" t="s">
        <v>135</v>
      </c>
    </row>
    <row r="872" spans="1:8" x14ac:dyDescent="0.25">
      <c r="A872" s="403" t="s">
        <v>2129</v>
      </c>
      <c r="B872" s="403" t="s">
        <v>2130</v>
      </c>
      <c r="C872" s="404">
        <v>0</v>
      </c>
      <c r="D872" s="403" t="s">
        <v>135</v>
      </c>
      <c r="E872" s="404">
        <v>0</v>
      </c>
      <c r="F872" s="404">
        <v>0</v>
      </c>
      <c r="G872" s="404">
        <v>0</v>
      </c>
      <c r="H872" s="403" t="s">
        <v>135</v>
      </c>
    </row>
    <row r="873" spans="1:8" x14ac:dyDescent="0.25">
      <c r="A873" s="403" t="s">
        <v>2131</v>
      </c>
      <c r="B873" s="403" t="s">
        <v>2132</v>
      </c>
      <c r="C873" s="404">
        <v>0</v>
      </c>
      <c r="D873" s="403" t="s">
        <v>135</v>
      </c>
      <c r="E873" s="404">
        <v>0</v>
      </c>
      <c r="F873" s="404">
        <v>0</v>
      </c>
      <c r="G873" s="404">
        <v>0</v>
      </c>
      <c r="H873" s="403" t="s">
        <v>135</v>
      </c>
    </row>
    <row r="874" spans="1:8" x14ac:dyDescent="0.25">
      <c r="A874" s="405" t="s">
        <v>2133</v>
      </c>
      <c r="B874" s="405" t="s">
        <v>2134</v>
      </c>
      <c r="C874" s="406">
        <v>0</v>
      </c>
      <c r="D874" s="405" t="s">
        <v>135</v>
      </c>
      <c r="E874" s="406">
        <v>0</v>
      </c>
      <c r="F874" s="406">
        <v>0</v>
      </c>
      <c r="G874" s="406">
        <v>0</v>
      </c>
      <c r="H874" s="405" t="s">
        <v>135</v>
      </c>
    </row>
    <row r="875" spans="1:8" x14ac:dyDescent="0.25">
      <c r="A875" s="403" t="s">
        <v>2135</v>
      </c>
      <c r="B875" s="403" t="s">
        <v>2136</v>
      </c>
      <c r="C875" s="404">
        <v>90000</v>
      </c>
      <c r="D875" s="403" t="s">
        <v>135</v>
      </c>
      <c r="E875" s="404">
        <v>34000</v>
      </c>
      <c r="F875" s="404">
        <v>0</v>
      </c>
      <c r="G875" s="404">
        <v>124000</v>
      </c>
      <c r="H875" s="403" t="s">
        <v>135</v>
      </c>
    </row>
    <row r="876" spans="1:8" x14ac:dyDescent="0.25">
      <c r="A876" s="403" t="s">
        <v>2137</v>
      </c>
      <c r="B876" s="403" t="s">
        <v>2138</v>
      </c>
      <c r="C876" s="404">
        <v>90000</v>
      </c>
      <c r="D876" s="403" t="s">
        <v>135</v>
      </c>
      <c r="E876" s="404">
        <v>30000</v>
      </c>
      <c r="F876" s="404">
        <v>0</v>
      </c>
      <c r="G876" s="404">
        <v>120000</v>
      </c>
      <c r="H876" s="403" t="s">
        <v>135</v>
      </c>
    </row>
    <row r="877" spans="1:8" x14ac:dyDescent="0.25">
      <c r="A877" s="403" t="s">
        <v>2139</v>
      </c>
      <c r="B877" s="403" t="s">
        <v>2140</v>
      </c>
      <c r="C877" s="404">
        <v>0</v>
      </c>
      <c r="D877" s="403" t="s">
        <v>135</v>
      </c>
      <c r="E877" s="404">
        <v>4000</v>
      </c>
      <c r="F877" s="404">
        <v>0</v>
      </c>
      <c r="G877" s="404">
        <v>4000</v>
      </c>
      <c r="H877" s="403" t="s">
        <v>135</v>
      </c>
    </row>
    <row r="878" spans="1:8" x14ac:dyDescent="0.25">
      <c r="A878" s="405" t="s">
        <v>2141</v>
      </c>
      <c r="B878" s="405" t="s">
        <v>2142</v>
      </c>
      <c r="C878" s="406">
        <v>0</v>
      </c>
      <c r="D878" s="405" t="s">
        <v>135</v>
      </c>
      <c r="E878" s="406">
        <v>0</v>
      </c>
      <c r="F878" s="406">
        <v>0</v>
      </c>
      <c r="G878" s="406">
        <v>0</v>
      </c>
      <c r="H878" s="405" t="s">
        <v>135</v>
      </c>
    </row>
    <row r="879" spans="1:8" x14ac:dyDescent="0.25">
      <c r="A879" s="405" t="s">
        <v>2143</v>
      </c>
      <c r="B879" s="405" t="s">
        <v>2144</v>
      </c>
      <c r="C879" s="406">
        <v>0</v>
      </c>
      <c r="D879" s="405" t="s">
        <v>135</v>
      </c>
      <c r="E879" s="406">
        <v>0</v>
      </c>
      <c r="F879" s="406">
        <v>0</v>
      </c>
      <c r="G879" s="406">
        <v>0</v>
      </c>
      <c r="H879" s="405" t="s">
        <v>135</v>
      </c>
    </row>
    <row r="880" spans="1:8" x14ac:dyDescent="0.25">
      <c r="A880" s="403" t="s">
        <v>2145</v>
      </c>
      <c r="B880" s="403" t="s">
        <v>2146</v>
      </c>
      <c r="C880" s="404">
        <v>0</v>
      </c>
      <c r="D880" s="403" t="s">
        <v>135</v>
      </c>
      <c r="E880" s="404">
        <v>0</v>
      </c>
      <c r="F880" s="404">
        <v>0</v>
      </c>
      <c r="G880" s="404">
        <v>0</v>
      </c>
      <c r="H880" s="403" t="s">
        <v>135</v>
      </c>
    </row>
    <row r="881" spans="1:8" x14ac:dyDescent="0.25">
      <c r="A881" s="403" t="s">
        <v>2147</v>
      </c>
      <c r="B881" s="403" t="s">
        <v>2148</v>
      </c>
      <c r="C881" s="404">
        <v>0</v>
      </c>
      <c r="D881" s="403" t="s">
        <v>135</v>
      </c>
      <c r="E881" s="404">
        <v>0</v>
      </c>
      <c r="F881" s="404">
        <v>0</v>
      </c>
      <c r="G881" s="404">
        <v>0</v>
      </c>
      <c r="H881" s="403" t="s">
        <v>135</v>
      </c>
    </row>
    <row r="882" spans="1:8" x14ac:dyDescent="0.25">
      <c r="A882" s="403" t="s">
        <v>2149</v>
      </c>
      <c r="B882" s="403" t="s">
        <v>2150</v>
      </c>
      <c r="C882" s="404">
        <v>0</v>
      </c>
      <c r="D882" s="403" t="s">
        <v>135</v>
      </c>
      <c r="E882" s="404">
        <v>0</v>
      </c>
      <c r="F882" s="404">
        <v>0</v>
      </c>
      <c r="G882" s="404">
        <v>0</v>
      </c>
      <c r="H882" s="403" t="s">
        <v>135</v>
      </c>
    </row>
    <row r="883" spans="1:8" x14ac:dyDescent="0.25">
      <c r="A883" s="405" t="s">
        <v>2151</v>
      </c>
      <c r="B883" s="405" t="s">
        <v>2152</v>
      </c>
      <c r="C883" s="406">
        <v>0</v>
      </c>
      <c r="D883" s="405" t="s">
        <v>135</v>
      </c>
      <c r="E883" s="406">
        <v>0</v>
      </c>
      <c r="F883" s="406">
        <v>0</v>
      </c>
      <c r="G883" s="406">
        <v>0</v>
      </c>
      <c r="H883" s="405" t="s">
        <v>135</v>
      </c>
    </row>
    <row r="884" spans="1:8" x14ac:dyDescent="0.25">
      <c r="A884" s="405" t="s">
        <v>2153</v>
      </c>
      <c r="B884" s="405" t="s">
        <v>2154</v>
      </c>
      <c r="C884" s="406">
        <v>0</v>
      </c>
      <c r="D884" s="405" t="s">
        <v>135</v>
      </c>
      <c r="E884" s="406">
        <v>0</v>
      </c>
      <c r="F884" s="406">
        <v>0</v>
      </c>
      <c r="G884" s="406">
        <v>0</v>
      </c>
      <c r="H884" s="405" t="s">
        <v>135</v>
      </c>
    </row>
    <row r="885" spans="1:8" x14ac:dyDescent="0.25">
      <c r="A885" s="405" t="s">
        <v>2155</v>
      </c>
      <c r="B885" s="405" t="s">
        <v>2156</v>
      </c>
      <c r="C885" s="406">
        <v>0</v>
      </c>
      <c r="D885" s="405" t="s">
        <v>135</v>
      </c>
      <c r="E885" s="406">
        <v>0</v>
      </c>
      <c r="F885" s="406">
        <v>0</v>
      </c>
      <c r="G885" s="406">
        <v>0</v>
      </c>
      <c r="H885" s="405" t="s">
        <v>135</v>
      </c>
    </row>
    <row r="886" spans="1:8" x14ac:dyDescent="0.25">
      <c r="A886" s="405" t="s">
        <v>2157</v>
      </c>
      <c r="B886" s="405" t="s">
        <v>102</v>
      </c>
      <c r="C886" s="406">
        <v>0</v>
      </c>
      <c r="D886" s="405" t="s">
        <v>135</v>
      </c>
      <c r="E886" s="406">
        <v>0</v>
      </c>
      <c r="F886" s="406">
        <v>0</v>
      </c>
      <c r="G886" s="406">
        <v>0</v>
      </c>
      <c r="H886" s="405" t="s">
        <v>135</v>
      </c>
    </row>
    <row r="887" spans="1:8" x14ac:dyDescent="0.25">
      <c r="A887" s="403" t="s">
        <v>2158</v>
      </c>
      <c r="B887" s="403" t="s">
        <v>2159</v>
      </c>
      <c r="C887" s="404">
        <v>0</v>
      </c>
      <c r="D887" s="403" t="s">
        <v>135</v>
      </c>
      <c r="E887" s="404">
        <v>0</v>
      </c>
      <c r="F887" s="404">
        <v>0</v>
      </c>
      <c r="G887" s="404">
        <v>0</v>
      </c>
      <c r="H887" s="403" t="s">
        <v>135</v>
      </c>
    </row>
    <row r="888" spans="1:8" x14ac:dyDescent="0.25">
      <c r="A888" s="405" t="s">
        <v>2160</v>
      </c>
      <c r="B888" s="405" t="s">
        <v>2161</v>
      </c>
      <c r="C888" s="406">
        <v>0</v>
      </c>
      <c r="D888" s="405" t="s">
        <v>135</v>
      </c>
      <c r="E888" s="406">
        <v>0</v>
      </c>
      <c r="F888" s="406">
        <v>0</v>
      </c>
      <c r="G888" s="406">
        <v>0</v>
      </c>
      <c r="H888" s="405" t="s">
        <v>135</v>
      </c>
    </row>
    <row r="889" spans="1:8" x14ac:dyDescent="0.25">
      <c r="A889" s="403" t="s">
        <v>2162</v>
      </c>
      <c r="B889" s="403" t="s">
        <v>2163</v>
      </c>
      <c r="C889" s="404">
        <v>0</v>
      </c>
      <c r="D889" s="403" t="s">
        <v>135</v>
      </c>
      <c r="E889" s="404">
        <v>0</v>
      </c>
      <c r="F889" s="404">
        <v>0</v>
      </c>
      <c r="G889" s="404">
        <v>0</v>
      </c>
      <c r="H889" s="403" t="s">
        <v>135</v>
      </c>
    </row>
    <row r="890" spans="1:8" x14ac:dyDescent="0.25">
      <c r="A890" s="403" t="s">
        <v>2164</v>
      </c>
      <c r="B890" s="403" t="s">
        <v>2165</v>
      </c>
      <c r="C890" s="404">
        <v>0</v>
      </c>
      <c r="D890" s="403" t="s">
        <v>135</v>
      </c>
      <c r="E890" s="404">
        <v>0</v>
      </c>
      <c r="F890" s="404">
        <v>0</v>
      </c>
      <c r="G890" s="404">
        <v>0</v>
      </c>
      <c r="H890" s="403" t="s">
        <v>135</v>
      </c>
    </row>
    <row r="891" spans="1:8" x14ac:dyDescent="0.25">
      <c r="A891" s="403" t="s">
        <v>2166</v>
      </c>
      <c r="B891" s="403" t="s">
        <v>2167</v>
      </c>
      <c r="C891" s="404">
        <v>0</v>
      </c>
      <c r="D891" s="403" t="s">
        <v>135</v>
      </c>
      <c r="E891" s="404">
        <v>0</v>
      </c>
      <c r="F891" s="404">
        <v>0</v>
      </c>
      <c r="G891" s="404">
        <v>0</v>
      </c>
      <c r="H891" s="403" t="s">
        <v>135</v>
      </c>
    </row>
    <row r="892" spans="1:8" x14ac:dyDescent="0.25">
      <c r="A892" s="403" t="s">
        <v>2168</v>
      </c>
      <c r="B892" s="403" t="s">
        <v>2169</v>
      </c>
      <c r="C892" s="404">
        <v>0</v>
      </c>
      <c r="D892" s="403" t="s">
        <v>135</v>
      </c>
      <c r="E892" s="404">
        <v>0</v>
      </c>
      <c r="F892" s="404">
        <v>0</v>
      </c>
      <c r="G892" s="404">
        <v>0</v>
      </c>
      <c r="H892" s="403" t="s">
        <v>135</v>
      </c>
    </row>
    <row r="893" spans="1:8" x14ac:dyDescent="0.25">
      <c r="A893" s="403" t="s">
        <v>2170</v>
      </c>
      <c r="B893" s="403" t="s">
        <v>2171</v>
      </c>
      <c r="C893" s="404">
        <v>0</v>
      </c>
      <c r="D893" s="403" t="s">
        <v>135</v>
      </c>
      <c r="E893" s="404">
        <v>0</v>
      </c>
      <c r="F893" s="404">
        <v>0</v>
      </c>
      <c r="G893" s="404">
        <v>0</v>
      </c>
      <c r="H893" s="403" t="s">
        <v>135</v>
      </c>
    </row>
    <row r="894" spans="1:8" x14ac:dyDescent="0.25">
      <c r="A894" s="403" t="s">
        <v>2172</v>
      </c>
      <c r="B894" s="403" t="s">
        <v>2173</v>
      </c>
      <c r="C894" s="404">
        <v>0</v>
      </c>
      <c r="D894" s="403" t="s">
        <v>135</v>
      </c>
      <c r="E894" s="404">
        <v>0</v>
      </c>
      <c r="F894" s="404">
        <v>0</v>
      </c>
      <c r="G894" s="404">
        <v>0</v>
      </c>
      <c r="H894" s="403" t="s">
        <v>135</v>
      </c>
    </row>
    <row r="895" spans="1:8" x14ac:dyDescent="0.25">
      <c r="A895" s="403" t="s">
        <v>2174</v>
      </c>
      <c r="B895" s="403" t="s">
        <v>106</v>
      </c>
      <c r="C895" s="404">
        <v>0</v>
      </c>
      <c r="D895" s="403" t="s">
        <v>135</v>
      </c>
      <c r="E895" s="404">
        <v>0</v>
      </c>
      <c r="F895" s="404">
        <v>0</v>
      </c>
      <c r="G895" s="404">
        <v>0</v>
      </c>
      <c r="H895" s="403" t="s">
        <v>135</v>
      </c>
    </row>
    <row r="896" spans="1:8" x14ac:dyDescent="0.25">
      <c r="A896" s="403" t="s">
        <v>2175</v>
      </c>
      <c r="B896" s="403" t="s">
        <v>2176</v>
      </c>
      <c r="C896" s="404">
        <v>0</v>
      </c>
      <c r="D896" s="403" t="s">
        <v>135</v>
      </c>
      <c r="E896" s="404">
        <v>0</v>
      </c>
      <c r="F896" s="404">
        <v>0</v>
      </c>
      <c r="G896" s="404">
        <v>0</v>
      </c>
      <c r="H896" s="403" t="s">
        <v>135</v>
      </c>
    </row>
    <row r="897" spans="1:8" x14ac:dyDescent="0.25">
      <c r="A897" s="403" t="s">
        <v>2177</v>
      </c>
      <c r="B897" s="403" t="s">
        <v>2178</v>
      </c>
      <c r="C897" s="404">
        <v>0</v>
      </c>
      <c r="D897" s="403" t="s">
        <v>135</v>
      </c>
      <c r="E897" s="404">
        <v>0</v>
      </c>
      <c r="F897" s="404">
        <v>0</v>
      </c>
      <c r="G897" s="404">
        <v>0</v>
      </c>
      <c r="H897" s="403" t="s">
        <v>135</v>
      </c>
    </row>
    <row r="898" spans="1:8" x14ac:dyDescent="0.25">
      <c r="A898" s="403" t="s">
        <v>2179</v>
      </c>
      <c r="B898" s="403" t="s">
        <v>2180</v>
      </c>
      <c r="C898" s="404">
        <v>0</v>
      </c>
      <c r="D898" s="403" t="s">
        <v>135</v>
      </c>
      <c r="E898" s="404">
        <v>0</v>
      </c>
      <c r="F898" s="404">
        <v>0</v>
      </c>
      <c r="G898" s="404">
        <v>0</v>
      </c>
      <c r="H898" s="403" t="s">
        <v>135</v>
      </c>
    </row>
    <row r="899" spans="1:8" x14ac:dyDescent="0.25">
      <c r="A899" s="403" t="s">
        <v>2181</v>
      </c>
      <c r="B899" s="403" t="s">
        <v>2182</v>
      </c>
      <c r="C899" s="404">
        <v>0</v>
      </c>
      <c r="D899" s="403" t="s">
        <v>135</v>
      </c>
      <c r="E899" s="404">
        <v>0</v>
      </c>
      <c r="F899" s="404">
        <v>0</v>
      </c>
      <c r="G899" s="404">
        <v>0</v>
      </c>
      <c r="H899" s="403" t="s">
        <v>135</v>
      </c>
    </row>
    <row r="900" spans="1:8" x14ac:dyDescent="0.25">
      <c r="A900" s="405" t="s">
        <v>2183</v>
      </c>
      <c r="B900" s="405" t="s">
        <v>108</v>
      </c>
      <c r="C900" s="406">
        <v>0</v>
      </c>
      <c r="D900" s="405" t="s">
        <v>135</v>
      </c>
      <c r="E900" s="406">
        <v>0</v>
      </c>
      <c r="F900" s="406">
        <v>0</v>
      </c>
      <c r="G900" s="406">
        <v>0</v>
      </c>
      <c r="H900" s="405" t="s">
        <v>135</v>
      </c>
    </row>
    <row r="901" spans="1:8" x14ac:dyDescent="0.25">
      <c r="A901" s="403" t="s">
        <v>2184</v>
      </c>
      <c r="B901" s="403" t="s">
        <v>103</v>
      </c>
      <c r="C901" s="404">
        <v>0</v>
      </c>
      <c r="D901" s="403" t="s">
        <v>135</v>
      </c>
      <c r="E901" s="404">
        <v>0</v>
      </c>
      <c r="F901" s="404">
        <v>0</v>
      </c>
      <c r="G901" s="404">
        <v>0</v>
      </c>
      <c r="H901" s="403" t="s">
        <v>135</v>
      </c>
    </row>
    <row r="902" spans="1:8" x14ac:dyDescent="0.25">
      <c r="A902" s="403" t="s">
        <v>2185</v>
      </c>
      <c r="B902" s="403" t="s">
        <v>112</v>
      </c>
      <c r="C902" s="404">
        <v>0</v>
      </c>
      <c r="D902" s="403" t="s">
        <v>135</v>
      </c>
      <c r="E902" s="404">
        <v>0</v>
      </c>
      <c r="F902" s="404">
        <v>0</v>
      </c>
      <c r="G902" s="404">
        <v>0</v>
      </c>
      <c r="H902" s="403" t="s">
        <v>135</v>
      </c>
    </row>
    <row r="903" spans="1:8" x14ac:dyDescent="0.25">
      <c r="A903" s="403" t="s">
        <v>2186</v>
      </c>
      <c r="B903" s="403" t="s">
        <v>50</v>
      </c>
      <c r="C903" s="404">
        <v>0</v>
      </c>
      <c r="D903" s="403" t="s">
        <v>135</v>
      </c>
      <c r="E903" s="404">
        <v>0</v>
      </c>
      <c r="F903" s="404">
        <v>0</v>
      </c>
      <c r="G903" s="404">
        <v>0</v>
      </c>
      <c r="H903" s="403" t="s">
        <v>135</v>
      </c>
    </row>
    <row r="904" spans="1:8" x14ac:dyDescent="0.25">
      <c r="A904" s="403" t="s">
        <v>2187</v>
      </c>
      <c r="B904" s="403" t="s">
        <v>115</v>
      </c>
      <c r="C904" s="404">
        <v>0</v>
      </c>
      <c r="D904" s="403" t="s">
        <v>135</v>
      </c>
      <c r="E904" s="404">
        <v>0</v>
      </c>
      <c r="F904" s="404">
        <v>0</v>
      </c>
      <c r="G904" s="404">
        <v>0</v>
      </c>
      <c r="H904" s="403" t="s">
        <v>135</v>
      </c>
    </row>
    <row r="905" spans="1:8" x14ac:dyDescent="0.25">
      <c r="A905" s="403" t="s">
        <v>2188</v>
      </c>
      <c r="B905" s="403" t="s">
        <v>2189</v>
      </c>
      <c r="C905" s="404">
        <v>0</v>
      </c>
      <c r="D905" s="403" t="s">
        <v>135</v>
      </c>
      <c r="E905" s="404">
        <v>0</v>
      </c>
      <c r="F905" s="404">
        <v>0</v>
      </c>
      <c r="G905" s="404">
        <v>0</v>
      </c>
      <c r="H905" s="403" t="s">
        <v>135</v>
      </c>
    </row>
    <row r="906" spans="1:8" x14ac:dyDescent="0.25">
      <c r="A906" s="403" t="s">
        <v>2190</v>
      </c>
      <c r="B906" s="403" t="s">
        <v>2191</v>
      </c>
      <c r="C906" s="404">
        <v>0</v>
      </c>
      <c r="D906" s="403" t="s">
        <v>135</v>
      </c>
      <c r="E906" s="404">
        <v>0</v>
      </c>
      <c r="F906" s="404">
        <v>0</v>
      </c>
      <c r="G906" s="404">
        <v>0</v>
      </c>
      <c r="H906" s="403" t="s">
        <v>135</v>
      </c>
    </row>
    <row r="907" spans="1:8" x14ac:dyDescent="0.25">
      <c r="A907" s="403" t="s">
        <v>2192</v>
      </c>
      <c r="B907" s="403" t="s">
        <v>2193</v>
      </c>
      <c r="C907" s="404">
        <v>0</v>
      </c>
      <c r="D907" s="403" t="s">
        <v>135</v>
      </c>
      <c r="E907" s="404">
        <v>0</v>
      </c>
      <c r="F907" s="404">
        <v>0</v>
      </c>
      <c r="G907" s="404">
        <v>0</v>
      </c>
      <c r="H907" s="403" t="s">
        <v>135</v>
      </c>
    </row>
    <row r="908" spans="1:8" x14ac:dyDescent="0.25">
      <c r="A908" s="403" t="s">
        <v>2194</v>
      </c>
      <c r="B908" s="403" t="s">
        <v>2195</v>
      </c>
      <c r="C908" s="404">
        <v>0</v>
      </c>
      <c r="D908" s="403" t="s">
        <v>135</v>
      </c>
      <c r="E908" s="404">
        <v>0</v>
      </c>
      <c r="F908" s="404">
        <v>0</v>
      </c>
      <c r="G908" s="404">
        <v>0</v>
      </c>
      <c r="H908" s="403" t="s">
        <v>135</v>
      </c>
    </row>
    <row r="909" spans="1:8" x14ac:dyDescent="0.25">
      <c r="A909" s="403" t="s">
        <v>2196</v>
      </c>
      <c r="B909" s="403" t="s">
        <v>121</v>
      </c>
      <c r="C909" s="404">
        <v>0</v>
      </c>
      <c r="D909" s="403" t="s">
        <v>135</v>
      </c>
      <c r="E909" s="404">
        <v>0</v>
      </c>
      <c r="F909" s="404">
        <v>0</v>
      </c>
      <c r="G909" s="404">
        <v>0</v>
      </c>
      <c r="H909" s="403" t="s">
        <v>135</v>
      </c>
    </row>
    <row r="910" spans="1:8" x14ac:dyDescent="0.25">
      <c r="A910" s="403" t="s">
        <v>2197</v>
      </c>
      <c r="B910" s="403" t="s">
        <v>122</v>
      </c>
      <c r="C910" s="404">
        <v>0</v>
      </c>
      <c r="D910" s="403" t="s">
        <v>135</v>
      </c>
      <c r="E910" s="404">
        <v>0</v>
      </c>
      <c r="F910" s="404">
        <v>0</v>
      </c>
      <c r="G910" s="404">
        <v>0</v>
      </c>
      <c r="H910" s="403" t="s">
        <v>135</v>
      </c>
    </row>
    <row r="911" spans="1:8" x14ac:dyDescent="0.25">
      <c r="A911" s="403" t="s">
        <v>2198</v>
      </c>
      <c r="B911" s="403" t="s">
        <v>2199</v>
      </c>
      <c r="C911" s="404">
        <v>209169.84</v>
      </c>
      <c r="D911" s="403" t="s">
        <v>135</v>
      </c>
      <c r="E911" s="404">
        <v>139616.84</v>
      </c>
      <c r="F911" s="404">
        <v>0</v>
      </c>
      <c r="G911" s="404">
        <v>348786.68</v>
      </c>
      <c r="H911" s="403" t="s">
        <v>135</v>
      </c>
    </row>
    <row r="912" spans="1:8" x14ac:dyDescent="0.25">
      <c r="A912" s="403" t="s">
        <v>2200</v>
      </c>
      <c r="B912" s="403" t="s">
        <v>2201</v>
      </c>
      <c r="C912" s="404">
        <v>130832.76</v>
      </c>
      <c r="D912" s="403" t="s">
        <v>135</v>
      </c>
      <c r="E912" s="404">
        <v>75441.27</v>
      </c>
      <c r="F912" s="404">
        <v>0</v>
      </c>
      <c r="G912" s="404">
        <v>206274.03</v>
      </c>
      <c r="H912" s="403" t="s">
        <v>135</v>
      </c>
    </row>
    <row r="913" spans="1:8" x14ac:dyDescent="0.25">
      <c r="A913" s="403" t="s">
        <v>2202</v>
      </c>
      <c r="B913" s="403" t="s">
        <v>2203</v>
      </c>
      <c r="C913" s="404">
        <v>130613.62</v>
      </c>
      <c r="D913" s="403" t="s">
        <v>135</v>
      </c>
      <c r="E913" s="404">
        <v>75331.7</v>
      </c>
      <c r="F913" s="404">
        <v>0</v>
      </c>
      <c r="G913" s="404">
        <v>205945.32</v>
      </c>
      <c r="H913" s="403" t="s">
        <v>135</v>
      </c>
    </row>
    <row r="914" spans="1:8" x14ac:dyDescent="0.25">
      <c r="A914" s="403" t="s">
        <v>2204</v>
      </c>
      <c r="B914" s="403" t="s">
        <v>276</v>
      </c>
      <c r="C914" s="404">
        <v>31523.64</v>
      </c>
      <c r="D914" s="403" t="s">
        <v>135</v>
      </c>
      <c r="E914" s="404">
        <v>17687.57</v>
      </c>
      <c r="F914" s="404">
        <v>0</v>
      </c>
      <c r="G914" s="404">
        <v>49211.21</v>
      </c>
      <c r="H914" s="403" t="s">
        <v>135</v>
      </c>
    </row>
    <row r="915" spans="1:8" x14ac:dyDescent="0.25">
      <c r="A915" s="403" t="s">
        <v>2205</v>
      </c>
      <c r="B915" s="403" t="s">
        <v>769</v>
      </c>
      <c r="C915" s="404">
        <v>4342.8999999999996</v>
      </c>
      <c r="D915" s="403" t="s">
        <v>135</v>
      </c>
      <c r="E915" s="404">
        <v>2171.4499999999998</v>
      </c>
      <c r="F915" s="404">
        <v>0</v>
      </c>
      <c r="G915" s="404">
        <v>6514.35</v>
      </c>
      <c r="H915" s="403" t="s">
        <v>135</v>
      </c>
    </row>
    <row r="916" spans="1:8" x14ac:dyDescent="0.25">
      <c r="A916" s="403" t="s">
        <v>2206</v>
      </c>
      <c r="B916" s="403" t="s">
        <v>2207</v>
      </c>
      <c r="C916" s="404">
        <v>0</v>
      </c>
      <c r="D916" s="403" t="s">
        <v>135</v>
      </c>
      <c r="E916" s="404">
        <v>0</v>
      </c>
      <c r="F916" s="404">
        <v>0</v>
      </c>
      <c r="G916" s="404">
        <v>0</v>
      </c>
      <c r="H916" s="403" t="s">
        <v>135</v>
      </c>
    </row>
    <row r="917" spans="1:8" x14ac:dyDescent="0.25">
      <c r="A917" s="403" t="s">
        <v>2208</v>
      </c>
      <c r="B917" s="403" t="s">
        <v>2209</v>
      </c>
      <c r="C917" s="404">
        <v>321.64</v>
      </c>
      <c r="D917" s="403" t="s">
        <v>135</v>
      </c>
      <c r="E917" s="404">
        <v>160.82</v>
      </c>
      <c r="F917" s="404">
        <v>0</v>
      </c>
      <c r="G917" s="404">
        <v>482.46</v>
      </c>
      <c r="H917" s="403" t="s">
        <v>135</v>
      </c>
    </row>
    <row r="918" spans="1:8" x14ac:dyDescent="0.25">
      <c r="A918" s="403" t="s">
        <v>2210</v>
      </c>
      <c r="B918" s="403" t="s">
        <v>2211</v>
      </c>
      <c r="C918" s="404">
        <v>0</v>
      </c>
      <c r="D918" s="403" t="s">
        <v>135</v>
      </c>
      <c r="E918" s="404">
        <v>0</v>
      </c>
      <c r="F918" s="404">
        <v>0</v>
      </c>
      <c r="G918" s="404">
        <v>0</v>
      </c>
      <c r="H918" s="403" t="s">
        <v>135</v>
      </c>
    </row>
    <row r="919" spans="1:8" x14ac:dyDescent="0.25">
      <c r="A919" s="403" t="s">
        <v>2212</v>
      </c>
      <c r="B919" s="403" t="s">
        <v>2213</v>
      </c>
      <c r="C919" s="404">
        <v>26859.1</v>
      </c>
      <c r="D919" s="403" t="s">
        <v>135</v>
      </c>
      <c r="E919" s="404">
        <v>15355.3</v>
      </c>
      <c r="F919" s="404">
        <v>0</v>
      </c>
      <c r="G919" s="404">
        <v>42214.400000000001</v>
      </c>
      <c r="H919" s="403" t="s">
        <v>135</v>
      </c>
    </row>
    <row r="920" spans="1:8" x14ac:dyDescent="0.25">
      <c r="A920" s="403" t="s">
        <v>2214</v>
      </c>
      <c r="B920" s="403" t="s">
        <v>2215</v>
      </c>
      <c r="C920" s="404">
        <v>0</v>
      </c>
      <c r="D920" s="403" t="s">
        <v>135</v>
      </c>
      <c r="E920" s="404">
        <v>0</v>
      </c>
      <c r="F920" s="404">
        <v>0</v>
      </c>
      <c r="G920" s="404">
        <v>0</v>
      </c>
      <c r="H920" s="403" t="s">
        <v>135</v>
      </c>
    </row>
    <row r="921" spans="1:8" x14ac:dyDescent="0.25">
      <c r="A921" s="403" t="s">
        <v>2216</v>
      </c>
      <c r="B921" s="403" t="s">
        <v>277</v>
      </c>
      <c r="C921" s="404">
        <v>28774.52</v>
      </c>
      <c r="D921" s="403" t="s">
        <v>135</v>
      </c>
      <c r="E921" s="404">
        <v>22486.400000000001</v>
      </c>
      <c r="F921" s="404">
        <v>0</v>
      </c>
      <c r="G921" s="404">
        <v>51260.92</v>
      </c>
      <c r="H921" s="403" t="s">
        <v>135</v>
      </c>
    </row>
    <row r="922" spans="1:8" x14ac:dyDescent="0.25">
      <c r="A922" s="403" t="s">
        <v>2217</v>
      </c>
      <c r="B922" s="403" t="s">
        <v>776</v>
      </c>
      <c r="C922" s="404">
        <v>27108.58</v>
      </c>
      <c r="D922" s="403" t="s">
        <v>135</v>
      </c>
      <c r="E922" s="404">
        <v>21653.43</v>
      </c>
      <c r="F922" s="404">
        <v>0</v>
      </c>
      <c r="G922" s="404">
        <v>48762.01</v>
      </c>
      <c r="H922" s="403" t="s">
        <v>135</v>
      </c>
    </row>
    <row r="923" spans="1:8" x14ac:dyDescent="0.25">
      <c r="A923" s="403" t="s">
        <v>2218</v>
      </c>
      <c r="B923" s="403" t="s">
        <v>778</v>
      </c>
      <c r="C923" s="404">
        <v>0</v>
      </c>
      <c r="D923" s="403" t="s">
        <v>135</v>
      </c>
      <c r="E923" s="404">
        <v>0</v>
      </c>
      <c r="F923" s="404">
        <v>0</v>
      </c>
      <c r="G923" s="404">
        <v>0</v>
      </c>
      <c r="H923" s="403" t="s">
        <v>135</v>
      </c>
    </row>
    <row r="924" spans="1:8" x14ac:dyDescent="0.25">
      <c r="A924" s="403" t="s">
        <v>2219</v>
      </c>
      <c r="B924" s="403" t="s">
        <v>780</v>
      </c>
      <c r="C924" s="404">
        <v>1665.94</v>
      </c>
      <c r="D924" s="403" t="s">
        <v>135</v>
      </c>
      <c r="E924" s="404">
        <v>832.97</v>
      </c>
      <c r="F924" s="404">
        <v>0</v>
      </c>
      <c r="G924" s="404">
        <v>2498.91</v>
      </c>
      <c r="H924" s="403" t="s">
        <v>135</v>
      </c>
    </row>
    <row r="925" spans="1:8" x14ac:dyDescent="0.25">
      <c r="A925" s="403" t="s">
        <v>2220</v>
      </c>
      <c r="B925" s="403" t="s">
        <v>782</v>
      </c>
      <c r="C925" s="404">
        <v>0</v>
      </c>
      <c r="D925" s="403" t="s">
        <v>135</v>
      </c>
      <c r="E925" s="404">
        <v>0</v>
      </c>
      <c r="F925" s="404">
        <v>0</v>
      </c>
      <c r="G925" s="404">
        <v>0</v>
      </c>
      <c r="H925" s="403" t="s">
        <v>135</v>
      </c>
    </row>
    <row r="926" spans="1:8" x14ac:dyDescent="0.25">
      <c r="A926" s="403" t="s">
        <v>2221</v>
      </c>
      <c r="B926" s="403" t="s">
        <v>278</v>
      </c>
      <c r="C926" s="404">
        <v>0</v>
      </c>
      <c r="D926" s="403" t="s">
        <v>135</v>
      </c>
      <c r="E926" s="404">
        <v>0</v>
      </c>
      <c r="F926" s="404">
        <v>0</v>
      </c>
      <c r="G926" s="404">
        <v>0</v>
      </c>
      <c r="H926" s="403" t="s">
        <v>135</v>
      </c>
    </row>
    <row r="927" spans="1:8" x14ac:dyDescent="0.25">
      <c r="A927" s="403" t="s">
        <v>2222</v>
      </c>
      <c r="B927" s="403" t="s">
        <v>279</v>
      </c>
      <c r="C927" s="404">
        <v>55581.94</v>
      </c>
      <c r="D927" s="403" t="s">
        <v>135</v>
      </c>
      <c r="E927" s="404">
        <v>27790.97</v>
      </c>
      <c r="F927" s="404">
        <v>0</v>
      </c>
      <c r="G927" s="404">
        <v>83372.91</v>
      </c>
      <c r="H927" s="403" t="s">
        <v>135</v>
      </c>
    </row>
    <row r="928" spans="1:8" x14ac:dyDescent="0.25">
      <c r="A928" s="405" t="s">
        <v>2223</v>
      </c>
      <c r="B928" s="405" t="s">
        <v>788</v>
      </c>
      <c r="C928" s="406">
        <v>40833.339999999997</v>
      </c>
      <c r="D928" s="405" t="s">
        <v>135</v>
      </c>
      <c r="E928" s="406">
        <v>20416.669999999998</v>
      </c>
      <c r="F928" s="406">
        <v>0</v>
      </c>
      <c r="G928" s="406">
        <v>61250.01</v>
      </c>
      <c r="H928" s="405" t="s">
        <v>135</v>
      </c>
    </row>
    <row r="929" spans="1:8" x14ac:dyDescent="0.25">
      <c r="A929" s="403" t="s">
        <v>2224</v>
      </c>
      <c r="B929" s="403" t="s">
        <v>2225</v>
      </c>
      <c r="C929" s="404">
        <v>14748.6</v>
      </c>
      <c r="D929" s="403" t="s">
        <v>135</v>
      </c>
      <c r="E929" s="404">
        <v>7374.3</v>
      </c>
      <c r="F929" s="404">
        <v>0</v>
      </c>
      <c r="G929" s="404">
        <v>22122.9</v>
      </c>
      <c r="H929" s="403" t="s">
        <v>135</v>
      </c>
    </row>
    <row r="930" spans="1:8" x14ac:dyDescent="0.25">
      <c r="A930" s="403" t="s">
        <v>2226</v>
      </c>
      <c r="B930" s="403" t="s">
        <v>2227</v>
      </c>
      <c r="C930" s="404">
        <v>0</v>
      </c>
      <c r="D930" s="403" t="s">
        <v>135</v>
      </c>
      <c r="E930" s="404">
        <v>0</v>
      </c>
      <c r="F930" s="404">
        <v>0</v>
      </c>
      <c r="G930" s="404">
        <v>0</v>
      </c>
      <c r="H930" s="403" t="s">
        <v>135</v>
      </c>
    </row>
    <row r="931" spans="1:8" x14ac:dyDescent="0.25">
      <c r="A931" s="403" t="s">
        <v>2228</v>
      </c>
      <c r="B931" s="403" t="s">
        <v>280</v>
      </c>
      <c r="C931" s="404">
        <v>0</v>
      </c>
      <c r="D931" s="403" t="s">
        <v>135</v>
      </c>
      <c r="E931" s="404">
        <v>0</v>
      </c>
      <c r="F931" s="404">
        <v>0</v>
      </c>
      <c r="G931" s="404">
        <v>0</v>
      </c>
      <c r="H931" s="403" t="s">
        <v>135</v>
      </c>
    </row>
    <row r="932" spans="1:8" x14ac:dyDescent="0.25">
      <c r="A932" s="403" t="s">
        <v>2229</v>
      </c>
      <c r="B932" s="403" t="s">
        <v>281</v>
      </c>
      <c r="C932" s="404">
        <v>14733.52</v>
      </c>
      <c r="D932" s="403" t="s">
        <v>135</v>
      </c>
      <c r="E932" s="404">
        <v>7366.76</v>
      </c>
      <c r="F932" s="404">
        <v>0</v>
      </c>
      <c r="G932" s="404">
        <v>22100.28</v>
      </c>
      <c r="H932" s="403" t="s">
        <v>135</v>
      </c>
    </row>
    <row r="933" spans="1:8" x14ac:dyDescent="0.25">
      <c r="A933" s="403" t="s">
        <v>2230</v>
      </c>
      <c r="B933" s="403" t="s">
        <v>2231</v>
      </c>
      <c r="C933" s="404">
        <v>0</v>
      </c>
      <c r="D933" s="403" t="s">
        <v>135</v>
      </c>
      <c r="E933" s="404">
        <v>0</v>
      </c>
      <c r="F933" s="404">
        <v>0</v>
      </c>
      <c r="G933" s="404">
        <v>0</v>
      </c>
      <c r="H933" s="403" t="s">
        <v>135</v>
      </c>
    </row>
    <row r="934" spans="1:8" x14ac:dyDescent="0.25">
      <c r="A934" s="403" t="s">
        <v>2232</v>
      </c>
      <c r="B934" s="403" t="s">
        <v>2233</v>
      </c>
      <c r="C934" s="404">
        <v>0</v>
      </c>
      <c r="D934" s="403" t="s">
        <v>135</v>
      </c>
      <c r="E934" s="404">
        <v>0</v>
      </c>
      <c r="F934" s="404">
        <v>0</v>
      </c>
      <c r="G934" s="404">
        <v>0</v>
      </c>
      <c r="H934" s="403" t="s">
        <v>135</v>
      </c>
    </row>
    <row r="935" spans="1:8" x14ac:dyDescent="0.25">
      <c r="A935" s="403" t="s">
        <v>2234</v>
      </c>
      <c r="B935" s="403" t="s">
        <v>2235</v>
      </c>
      <c r="C935" s="404">
        <v>0</v>
      </c>
      <c r="D935" s="403" t="s">
        <v>135</v>
      </c>
      <c r="E935" s="404">
        <v>0</v>
      </c>
      <c r="F935" s="404">
        <v>0</v>
      </c>
      <c r="G935" s="404">
        <v>0</v>
      </c>
      <c r="H935" s="403" t="s">
        <v>135</v>
      </c>
    </row>
    <row r="936" spans="1:8" x14ac:dyDescent="0.25">
      <c r="A936" s="403" t="s">
        <v>2236</v>
      </c>
      <c r="B936" s="403" t="s">
        <v>2237</v>
      </c>
      <c r="C936" s="404">
        <v>0</v>
      </c>
      <c r="D936" s="403" t="s">
        <v>135</v>
      </c>
      <c r="E936" s="404">
        <v>0</v>
      </c>
      <c r="F936" s="404">
        <v>0</v>
      </c>
      <c r="G936" s="404">
        <v>0</v>
      </c>
      <c r="H936" s="403" t="s">
        <v>135</v>
      </c>
    </row>
    <row r="937" spans="1:8" x14ac:dyDescent="0.25">
      <c r="A937" s="403" t="s">
        <v>2238</v>
      </c>
      <c r="B937" s="403" t="s">
        <v>794</v>
      </c>
      <c r="C937" s="404">
        <v>14277.78</v>
      </c>
      <c r="D937" s="403" t="s">
        <v>135</v>
      </c>
      <c r="E937" s="404">
        <v>7138.89</v>
      </c>
      <c r="F937" s="404">
        <v>0</v>
      </c>
      <c r="G937" s="404">
        <v>21416.67</v>
      </c>
      <c r="H937" s="403" t="s">
        <v>135</v>
      </c>
    </row>
    <row r="938" spans="1:8" x14ac:dyDescent="0.25">
      <c r="A938" s="403" t="s">
        <v>2239</v>
      </c>
      <c r="B938" s="403" t="s">
        <v>2240</v>
      </c>
      <c r="C938" s="404">
        <v>432.88</v>
      </c>
      <c r="D938" s="403" t="s">
        <v>135</v>
      </c>
      <c r="E938" s="404">
        <v>216.44</v>
      </c>
      <c r="F938" s="404">
        <v>0</v>
      </c>
      <c r="G938" s="404">
        <v>649.32000000000005</v>
      </c>
      <c r="H938" s="403" t="s">
        <v>135</v>
      </c>
    </row>
    <row r="939" spans="1:8" x14ac:dyDescent="0.25">
      <c r="A939" s="403" t="s">
        <v>2241</v>
      </c>
      <c r="B939" s="403" t="s">
        <v>845</v>
      </c>
      <c r="C939" s="404">
        <v>22.86</v>
      </c>
      <c r="D939" s="403" t="s">
        <v>135</v>
      </c>
      <c r="E939" s="404">
        <v>11.43</v>
      </c>
      <c r="F939" s="404">
        <v>0</v>
      </c>
      <c r="G939" s="404">
        <v>34.29</v>
      </c>
      <c r="H939" s="403" t="s">
        <v>135</v>
      </c>
    </row>
    <row r="940" spans="1:8" x14ac:dyDescent="0.25">
      <c r="A940" s="403" t="s">
        <v>2242</v>
      </c>
      <c r="B940" s="403" t="s">
        <v>2243</v>
      </c>
      <c r="C940" s="404">
        <v>0</v>
      </c>
      <c r="D940" s="403" t="s">
        <v>135</v>
      </c>
      <c r="E940" s="404">
        <v>0</v>
      </c>
      <c r="F940" s="404">
        <v>0</v>
      </c>
      <c r="G940" s="404">
        <v>0</v>
      </c>
      <c r="H940" s="403" t="s">
        <v>135</v>
      </c>
    </row>
    <row r="941" spans="1:8" x14ac:dyDescent="0.25">
      <c r="A941" s="403" t="s">
        <v>2244</v>
      </c>
      <c r="B941" s="403" t="s">
        <v>2245</v>
      </c>
      <c r="C941" s="404">
        <v>219.14</v>
      </c>
      <c r="D941" s="403" t="s">
        <v>135</v>
      </c>
      <c r="E941" s="404">
        <v>109.57</v>
      </c>
      <c r="F941" s="404">
        <v>0</v>
      </c>
      <c r="G941" s="404">
        <v>328.71</v>
      </c>
      <c r="H941" s="403" t="s">
        <v>135</v>
      </c>
    </row>
    <row r="942" spans="1:8" x14ac:dyDescent="0.25">
      <c r="A942" s="405" t="s">
        <v>2246</v>
      </c>
      <c r="B942" s="405" t="s">
        <v>37</v>
      </c>
      <c r="C942" s="406">
        <v>219.14</v>
      </c>
      <c r="D942" s="405" t="s">
        <v>135</v>
      </c>
      <c r="E942" s="406">
        <v>109.57</v>
      </c>
      <c r="F942" s="406">
        <v>0</v>
      </c>
      <c r="G942" s="406">
        <v>328.71</v>
      </c>
      <c r="H942" s="405" t="s">
        <v>135</v>
      </c>
    </row>
    <row r="943" spans="1:8" x14ac:dyDescent="0.25">
      <c r="A943" s="403" t="s">
        <v>2247</v>
      </c>
      <c r="B943" s="403" t="s">
        <v>453</v>
      </c>
      <c r="C943" s="404">
        <v>28.34</v>
      </c>
      <c r="D943" s="403" t="s">
        <v>135</v>
      </c>
      <c r="E943" s="404">
        <v>14.17</v>
      </c>
      <c r="F943" s="404">
        <v>0</v>
      </c>
      <c r="G943" s="404">
        <v>42.51</v>
      </c>
      <c r="H943" s="403" t="s">
        <v>135</v>
      </c>
    </row>
    <row r="944" spans="1:8" x14ac:dyDescent="0.25">
      <c r="A944" s="403" t="s">
        <v>2248</v>
      </c>
      <c r="B944" s="403" t="s">
        <v>2249</v>
      </c>
      <c r="C944" s="404">
        <v>0</v>
      </c>
      <c r="D944" s="403" t="s">
        <v>135</v>
      </c>
      <c r="E944" s="404">
        <v>0</v>
      </c>
      <c r="F944" s="404">
        <v>0</v>
      </c>
      <c r="G944" s="404">
        <v>0</v>
      </c>
      <c r="H944" s="403" t="s">
        <v>135</v>
      </c>
    </row>
    <row r="945" spans="1:8" x14ac:dyDescent="0.25">
      <c r="A945" s="403" t="s">
        <v>2250</v>
      </c>
      <c r="B945" s="403" t="s">
        <v>815</v>
      </c>
      <c r="C945" s="404">
        <v>0</v>
      </c>
      <c r="D945" s="403" t="s">
        <v>135</v>
      </c>
      <c r="E945" s="404">
        <v>0</v>
      </c>
      <c r="F945" s="404">
        <v>0</v>
      </c>
      <c r="G945" s="404">
        <v>0</v>
      </c>
      <c r="H945" s="403" t="s">
        <v>135</v>
      </c>
    </row>
    <row r="946" spans="1:8" x14ac:dyDescent="0.25">
      <c r="A946" s="403" t="s">
        <v>2251</v>
      </c>
      <c r="B946" s="403" t="s">
        <v>2252</v>
      </c>
      <c r="C946" s="404">
        <v>58.28</v>
      </c>
      <c r="D946" s="403" t="s">
        <v>135</v>
      </c>
      <c r="E946" s="404">
        <v>29.14</v>
      </c>
      <c r="F946" s="404">
        <v>0</v>
      </c>
      <c r="G946" s="404">
        <v>87.42</v>
      </c>
      <c r="H946" s="403" t="s">
        <v>135</v>
      </c>
    </row>
    <row r="947" spans="1:8" x14ac:dyDescent="0.25">
      <c r="A947" s="405" t="s">
        <v>2253</v>
      </c>
      <c r="B947" s="405" t="s">
        <v>2254</v>
      </c>
      <c r="C947" s="406">
        <v>0</v>
      </c>
      <c r="D947" s="405" t="s">
        <v>135</v>
      </c>
      <c r="E947" s="406">
        <v>0</v>
      </c>
      <c r="F947" s="406">
        <v>0</v>
      </c>
      <c r="G947" s="406">
        <v>0</v>
      </c>
      <c r="H947" s="405" t="s">
        <v>135</v>
      </c>
    </row>
    <row r="948" spans="1:8" x14ac:dyDescent="0.25">
      <c r="A948" s="413" t="s">
        <v>2255</v>
      </c>
      <c r="B948" s="413" t="s">
        <v>817</v>
      </c>
      <c r="C948" s="414">
        <v>0</v>
      </c>
      <c r="D948" s="413" t="s">
        <v>135</v>
      </c>
      <c r="E948" s="414">
        <v>0</v>
      </c>
      <c r="F948" s="414">
        <v>0</v>
      </c>
      <c r="G948" s="414">
        <v>0</v>
      </c>
      <c r="H948" s="413" t="s">
        <v>135</v>
      </c>
    </row>
    <row r="949" spans="1:8" x14ac:dyDescent="0.25">
      <c r="A949" s="413" t="s">
        <v>2256</v>
      </c>
      <c r="B949" s="413" t="s">
        <v>92</v>
      </c>
      <c r="C949" s="414">
        <v>132.52000000000001</v>
      </c>
      <c r="D949" s="413" t="s">
        <v>135</v>
      </c>
      <c r="E949" s="414">
        <v>66.260000000000005</v>
      </c>
      <c r="F949" s="414">
        <v>0</v>
      </c>
      <c r="G949" s="414">
        <v>198.78</v>
      </c>
      <c r="H949" s="413" t="s">
        <v>135</v>
      </c>
    </row>
    <row r="950" spans="1:8" x14ac:dyDescent="0.25">
      <c r="A950" s="413" t="s">
        <v>2257</v>
      </c>
      <c r="B950" s="413" t="s">
        <v>125</v>
      </c>
      <c r="C950" s="414">
        <v>0</v>
      </c>
      <c r="D950" s="413" t="s">
        <v>135</v>
      </c>
      <c r="E950" s="414">
        <v>0</v>
      </c>
      <c r="F950" s="414">
        <v>0</v>
      </c>
      <c r="G950" s="414">
        <v>0</v>
      </c>
      <c r="H950" s="413" t="s">
        <v>135</v>
      </c>
    </row>
    <row r="951" spans="1:8" x14ac:dyDescent="0.25">
      <c r="A951" s="413" t="s">
        <v>2258</v>
      </c>
      <c r="B951" s="413" t="s">
        <v>2259</v>
      </c>
      <c r="C951" s="414">
        <v>0</v>
      </c>
      <c r="D951" s="413" t="s">
        <v>135</v>
      </c>
      <c r="E951" s="414">
        <v>0</v>
      </c>
      <c r="F951" s="414">
        <v>0</v>
      </c>
      <c r="G951" s="414">
        <v>0</v>
      </c>
      <c r="H951" s="413" t="s">
        <v>135</v>
      </c>
    </row>
    <row r="952" spans="1:8" x14ac:dyDescent="0.25">
      <c r="A952" s="413" t="s">
        <v>2260</v>
      </c>
      <c r="B952" s="413" t="s">
        <v>2261</v>
      </c>
      <c r="C952" s="414">
        <v>0</v>
      </c>
      <c r="D952" s="413" t="s">
        <v>135</v>
      </c>
      <c r="E952" s="414">
        <v>0</v>
      </c>
      <c r="F952" s="414">
        <v>0</v>
      </c>
      <c r="G952" s="414">
        <v>0</v>
      </c>
      <c r="H952" s="413" t="s">
        <v>135</v>
      </c>
    </row>
    <row r="953" spans="1:8" x14ac:dyDescent="0.25">
      <c r="A953" s="413" t="s">
        <v>2262</v>
      </c>
      <c r="B953" s="413" t="s">
        <v>2263</v>
      </c>
      <c r="C953" s="414">
        <v>0</v>
      </c>
      <c r="D953" s="413" t="s">
        <v>135</v>
      </c>
      <c r="E953" s="414">
        <v>0</v>
      </c>
      <c r="F953" s="414">
        <v>0</v>
      </c>
      <c r="G953" s="414">
        <v>0</v>
      </c>
      <c r="H953" s="413" t="s">
        <v>135</v>
      </c>
    </row>
    <row r="954" spans="1:8" x14ac:dyDescent="0.25">
      <c r="A954" s="413" t="s">
        <v>2264</v>
      </c>
      <c r="B954" s="413" t="s">
        <v>128</v>
      </c>
      <c r="C954" s="414">
        <v>78337.08</v>
      </c>
      <c r="D954" s="413" t="s">
        <v>135</v>
      </c>
      <c r="E954" s="414">
        <v>64175.57</v>
      </c>
      <c r="F954" s="414">
        <v>0</v>
      </c>
      <c r="G954" s="414">
        <v>142512.65</v>
      </c>
      <c r="H954" s="413" t="s">
        <v>135</v>
      </c>
    </row>
    <row r="955" spans="1:8" x14ac:dyDescent="0.25">
      <c r="A955" s="413" t="s">
        <v>2265</v>
      </c>
      <c r="B955" s="413" t="s">
        <v>2266</v>
      </c>
      <c r="C955" s="414">
        <v>78337.08</v>
      </c>
      <c r="D955" s="413" t="s">
        <v>135</v>
      </c>
      <c r="E955" s="414">
        <v>64175.57</v>
      </c>
      <c r="F955" s="414">
        <v>0</v>
      </c>
      <c r="G955" s="414">
        <v>142512.65</v>
      </c>
      <c r="H955" s="413" t="s">
        <v>135</v>
      </c>
    </row>
    <row r="956" spans="1:8" x14ac:dyDescent="0.25">
      <c r="A956" s="413" t="s">
        <v>2267</v>
      </c>
      <c r="B956" s="413" t="s">
        <v>2268</v>
      </c>
      <c r="C956" s="414">
        <v>1.08</v>
      </c>
      <c r="D956" s="413" t="s">
        <v>135</v>
      </c>
      <c r="E956" s="414">
        <v>0.28999999999999998</v>
      </c>
      <c r="F956" s="414">
        <v>0</v>
      </c>
      <c r="G956" s="414">
        <v>1.37</v>
      </c>
      <c r="H956" s="413" t="s">
        <v>135</v>
      </c>
    </row>
    <row r="957" spans="1:8" x14ac:dyDescent="0.25">
      <c r="A957" s="413" t="s">
        <v>2269</v>
      </c>
      <c r="B957" s="413" t="s">
        <v>2270</v>
      </c>
      <c r="C957" s="414">
        <v>78336</v>
      </c>
      <c r="D957" s="413" t="s">
        <v>135</v>
      </c>
      <c r="E957" s="414">
        <v>64175.28</v>
      </c>
      <c r="F957" s="414">
        <v>0</v>
      </c>
      <c r="G957" s="414">
        <v>142511.28</v>
      </c>
      <c r="H957" s="413" t="s">
        <v>135</v>
      </c>
    </row>
    <row r="958" spans="1:8" x14ac:dyDescent="0.25">
      <c r="A958" s="413" t="s">
        <v>2271</v>
      </c>
      <c r="B958" s="413" t="s">
        <v>2272</v>
      </c>
      <c r="C958" s="414">
        <v>0</v>
      </c>
      <c r="D958" s="413" t="s">
        <v>135</v>
      </c>
      <c r="E958" s="414">
        <v>0</v>
      </c>
      <c r="F958" s="414">
        <v>0</v>
      </c>
      <c r="G958" s="414">
        <v>0</v>
      </c>
      <c r="H958" s="413" t="s">
        <v>135</v>
      </c>
    </row>
    <row r="959" spans="1:8" x14ac:dyDescent="0.25">
      <c r="A959" s="413" t="s">
        <v>2273</v>
      </c>
      <c r="B959" s="413" t="s">
        <v>2274</v>
      </c>
      <c r="C959" s="414">
        <v>0</v>
      </c>
      <c r="D959" s="413" t="s">
        <v>135</v>
      </c>
      <c r="E959" s="414">
        <v>0</v>
      </c>
      <c r="F959" s="414">
        <v>0</v>
      </c>
      <c r="G959" s="414">
        <v>0</v>
      </c>
      <c r="H959" s="413" t="s">
        <v>135</v>
      </c>
    </row>
    <row r="960" spans="1:8" x14ac:dyDescent="0.25">
      <c r="A960" s="413" t="s">
        <v>2275</v>
      </c>
      <c r="B960" s="413" t="s">
        <v>2276</v>
      </c>
      <c r="C960" s="414">
        <v>0</v>
      </c>
      <c r="D960" s="413" t="s">
        <v>135</v>
      </c>
      <c r="E960" s="414">
        <v>0</v>
      </c>
      <c r="F960" s="414">
        <v>0</v>
      </c>
      <c r="G960" s="414">
        <v>0</v>
      </c>
      <c r="H960" s="413" t="s">
        <v>135</v>
      </c>
    </row>
    <row r="961" spans="2:8" x14ac:dyDescent="0.25">
      <c r="B961" s="400" t="s">
        <v>2277</v>
      </c>
      <c r="C961" s="415">
        <v>7779270.2199999997</v>
      </c>
      <c r="D961" s="415">
        <v>7779270.2199999997</v>
      </c>
      <c r="E961" s="415">
        <v>4477543.18</v>
      </c>
      <c r="F961" s="415">
        <v>4477543.18</v>
      </c>
      <c r="G961" s="415">
        <v>8083968.1699999999</v>
      </c>
      <c r="H961" s="415">
        <v>8083968.1699999999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N114"/>
  <sheetViews>
    <sheetView tabSelected="1" view="pageBreakPreview" topLeftCell="C72" zoomScale="90" zoomScaleNormal="90" zoomScaleSheetLayoutView="90" workbookViewId="0">
      <selection activeCell="E65" sqref="E65:I77"/>
    </sheetView>
  </sheetViews>
  <sheetFormatPr baseColWidth="10" defaultRowHeight="12" x14ac:dyDescent="0.25"/>
  <cols>
    <col min="1" max="1" width="4.85546875" style="153" customWidth="1"/>
    <col min="2" max="2" width="49.7109375" style="153" customWidth="1"/>
    <col min="3" max="3" width="17.7109375" style="153" customWidth="1"/>
    <col min="4" max="4" width="22" style="153" customWidth="1"/>
    <col min="5" max="5" width="21" style="153" customWidth="1"/>
    <col min="6" max="6" width="6.5703125" style="153" customWidth="1"/>
    <col min="7" max="7" width="5" style="277" customWidth="1"/>
    <col min="8" max="8" width="62.5703125" style="153" customWidth="1"/>
    <col min="9" max="9" width="6" style="153" customWidth="1"/>
    <col min="10" max="11" width="21" style="153" customWidth="1"/>
    <col min="12" max="12" width="4.85546875" style="62" customWidth="1"/>
    <col min="13" max="13" width="1.7109375" style="62" customWidth="1"/>
    <col min="14" max="16384" width="11.42578125" style="153"/>
  </cols>
  <sheetData>
    <row r="1" spans="1:13" x14ac:dyDescent="0.25">
      <c r="A1" s="99"/>
      <c r="B1" s="99"/>
      <c r="C1" s="99"/>
      <c r="D1" s="99"/>
      <c r="E1" s="99"/>
      <c r="F1" s="99"/>
      <c r="G1" s="276"/>
      <c r="H1" s="99"/>
      <c r="I1" s="99"/>
      <c r="J1" s="99"/>
      <c r="K1" s="99"/>
      <c r="L1" s="99"/>
    </row>
    <row r="2" spans="1:13" x14ac:dyDescent="0.25">
      <c r="L2" s="153"/>
      <c r="M2" s="153"/>
    </row>
    <row r="3" spans="1:13" x14ac:dyDescent="0.25">
      <c r="B3" s="181"/>
      <c r="C3" s="443"/>
      <c r="D3" s="443"/>
      <c r="E3" s="443"/>
      <c r="F3" s="443"/>
      <c r="G3" s="443"/>
      <c r="H3" s="443"/>
      <c r="I3" s="443"/>
      <c r="J3" s="443"/>
      <c r="K3" s="181"/>
      <c r="L3" s="181"/>
      <c r="M3" s="153"/>
    </row>
    <row r="4" spans="1:13" x14ac:dyDescent="0.25">
      <c r="B4" s="181"/>
      <c r="C4" s="443" t="s">
        <v>515</v>
      </c>
      <c r="D4" s="443"/>
      <c r="E4" s="443"/>
      <c r="F4" s="443"/>
      <c r="G4" s="443"/>
      <c r="H4" s="443"/>
      <c r="I4" s="443"/>
      <c r="J4" s="443"/>
      <c r="K4" s="181"/>
      <c r="L4" s="181"/>
    </row>
    <row r="5" spans="1:13" x14ac:dyDescent="0.25">
      <c r="B5" s="181"/>
      <c r="C5" s="443" t="s">
        <v>2278</v>
      </c>
      <c r="D5" s="443"/>
      <c r="E5" s="443"/>
      <c r="F5" s="443"/>
      <c r="G5" s="443"/>
      <c r="H5" s="443"/>
      <c r="I5" s="443"/>
      <c r="J5" s="443"/>
      <c r="K5" s="181"/>
      <c r="L5" s="181"/>
    </row>
    <row r="6" spans="1:13" x14ac:dyDescent="0.25">
      <c r="B6" s="43"/>
      <c r="C6" s="444" t="s">
        <v>1</v>
      </c>
      <c r="D6" s="444"/>
      <c r="E6" s="444"/>
      <c r="F6" s="444"/>
      <c r="G6" s="444"/>
      <c r="H6" s="444"/>
      <c r="I6" s="444"/>
      <c r="J6" s="444"/>
      <c r="K6" s="43"/>
      <c r="L6" s="43"/>
    </row>
    <row r="7" spans="1:13" x14ac:dyDescent="0.25">
      <c r="A7" s="44"/>
      <c r="B7" s="180" t="s">
        <v>4</v>
      </c>
      <c r="C7" s="434" t="s">
        <v>402</v>
      </c>
      <c r="D7" s="434"/>
      <c r="E7" s="434"/>
      <c r="F7" s="434"/>
      <c r="G7" s="434"/>
      <c r="H7" s="434"/>
      <c r="I7" s="434"/>
      <c r="J7" s="434"/>
      <c r="K7" s="434"/>
    </row>
    <row r="8" spans="1:13" x14ac:dyDescent="0.25">
      <c r="A8" s="43"/>
      <c r="B8" s="43"/>
      <c r="C8" s="43"/>
      <c r="D8" s="43"/>
      <c r="E8" s="43"/>
      <c r="F8" s="43"/>
      <c r="G8" s="278"/>
      <c r="H8" s="43"/>
      <c r="I8" s="43"/>
      <c r="J8" s="43"/>
      <c r="K8" s="43"/>
      <c r="L8" s="153"/>
      <c r="M8" s="153"/>
    </row>
    <row r="9" spans="1:13" x14ac:dyDescent="0.25">
      <c r="A9" s="43"/>
      <c r="B9" s="43"/>
      <c r="C9" s="43"/>
      <c r="D9" s="43"/>
      <c r="E9" s="43"/>
      <c r="F9" s="43"/>
      <c r="G9" s="278"/>
      <c r="H9" s="43"/>
      <c r="I9" s="43"/>
      <c r="J9" s="43"/>
      <c r="K9" s="43"/>
    </row>
    <row r="10" spans="1:13" s="282" customFormat="1" x14ac:dyDescent="0.25">
      <c r="A10" s="435"/>
      <c r="B10" s="437" t="s">
        <v>77</v>
      </c>
      <c r="C10" s="437"/>
      <c r="D10" s="279" t="s">
        <v>5</v>
      </c>
      <c r="E10" s="279"/>
      <c r="F10" s="279"/>
      <c r="G10" s="439"/>
      <c r="H10" s="437" t="s">
        <v>77</v>
      </c>
      <c r="I10" s="437"/>
      <c r="J10" s="279" t="s">
        <v>5</v>
      </c>
      <c r="K10" s="279"/>
      <c r="L10" s="280"/>
      <c r="M10" s="281"/>
    </row>
    <row r="11" spans="1:13" s="282" customFormat="1" x14ac:dyDescent="0.25">
      <c r="A11" s="436"/>
      <c r="B11" s="438"/>
      <c r="C11" s="438"/>
      <c r="D11" s="283">
        <v>2017</v>
      </c>
      <c r="E11" s="283">
        <v>2016</v>
      </c>
      <c r="F11" s="283"/>
      <c r="G11" s="440"/>
      <c r="H11" s="438"/>
      <c r="I11" s="438"/>
      <c r="J11" s="283">
        <v>2017</v>
      </c>
      <c r="K11" s="283">
        <v>2016</v>
      </c>
      <c r="L11" s="284"/>
      <c r="M11" s="281"/>
    </row>
    <row r="12" spans="1:13" x14ac:dyDescent="0.25">
      <c r="A12" s="45"/>
      <c r="B12" s="43"/>
      <c r="C12" s="43"/>
      <c r="D12" s="43"/>
      <c r="E12" s="43"/>
      <c r="F12" s="43"/>
      <c r="G12" s="278"/>
      <c r="H12" s="43"/>
      <c r="I12" s="43"/>
      <c r="J12" s="43"/>
      <c r="K12" s="43"/>
      <c r="L12" s="160"/>
      <c r="M12" s="153"/>
    </row>
    <row r="13" spans="1:13" x14ac:dyDescent="0.25">
      <c r="A13" s="45"/>
      <c r="B13" s="43"/>
      <c r="C13" s="43"/>
      <c r="D13" s="43"/>
      <c r="E13" s="43"/>
      <c r="F13" s="43"/>
      <c r="G13" s="278"/>
      <c r="H13" s="43"/>
      <c r="I13" s="43"/>
      <c r="J13" s="43"/>
      <c r="K13" s="43"/>
      <c r="L13" s="160"/>
    </row>
    <row r="14" spans="1:13" ht="15" customHeight="1" x14ac:dyDescent="0.25">
      <c r="A14" s="158"/>
      <c r="B14" s="429" t="s">
        <v>6</v>
      </c>
      <c r="C14" s="429"/>
      <c r="D14" s="186"/>
      <c r="E14" s="46"/>
      <c r="F14" s="46"/>
      <c r="G14" s="429" t="s">
        <v>7</v>
      </c>
      <c r="H14" s="429"/>
      <c r="I14" s="429"/>
      <c r="J14" s="181"/>
      <c r="K14" s="181"/>
      <c r="L14" s="160"/>
    </row>
    <row r="15" spans="1:13" x14ac:dyDescent="0.25">
      <c r="A15" s="158"/>
      <c r="B15" s="390"/>
      <c r="C15" s="181"/>
      <c r="D15" s="285"/>
      <c r="E15" s="285">
        <f>+E18-2473038</f>
        <v>428877.19999999972</v>
      </c>
      <c r="F15" s="285"/>
      <c r="H15" s="390"/>
      <c r="I15" s="181"/>
      <c r="J15" s="286"/>
      <c r="K15" s="286"/>
      <c r="L15" s="160"/>
    </row>
    <row r="16" spans="1:13" x14ac:dyDescent="0.25">
      <c r="A16" s="158"/>
      <c r="B16" s="427" t="s">
        <v>8</v>
      </c>
      <c r="C16" s="427"/>
      <c r="D16" s="285"/>
      <c r="E16" s="285"/>
      <c r="F16" s="285"/>
      <c r="G16" s="427" t="s">
        <v>9</v>
      </c>
      <c r="H16" s="427"/>
      <c r="I16" s="427"/>
      <c r="J16" s="285"/>
      <c r="K16" s="285"/>
      <c r="L16" s="160"/>
    </row>
    <row r="17" spans="1:13" x14ac:dyDescent="0.25">
      <c r="A17" s="158"/>
      <c r="B17" s="393"/>
      <c r="C17" s="288"/>
      <c r="D17" s="285"/>
      <c r="E17" s="285"/>
      <c r="F17" s="285"/>
      <c r="H17" s="393"/>
      <c r="I17" s="288"/>
      <c r="J17" s="285"/>
      <c r="K17" s="285"/>
      <c r="L17" s="160"/>
      <c r="M17" s="153"/>
    </row>
    <row r="18" spans="1:13" ht="15" customHeight="1" x14ac:dyDescent="0.25">
      <c r="A18" s="428" t="s">
        <v>10</v>
      </c>
      <c r="B18" s="428"/>
      <c r="D18" s="289">
        <f>SUM(D19:D25)</f>
        <v>808259.57</v>
      </c>
      <c r="E18" s="289">
        <f>SUM(E19:E25)</f>
        <v>2901915.1999999997</v>
      </c>
      <c r="F18" s="289"/>
      <c r="G18" s="428" t="s">
        <v>11</v>
      </c>
      <c r="H18" s="428"/>
      <c r="I18" s="428"/>
      <c r="J18" s="289">
        <f>SUM(J19:J27)</f>
        <v>203278.96999999997</v>
      </c>
      <c r="K18" s="289">
        <f>SUM(K19:K27)</f>
        <v>241832.56</v>
      </c>
      <c r="L18" s="160"/>
      <c r="M18" s="153"/>
    </row>
    <row r="19" spans="1:13" x14ac:dyDescent="0.25">
      <c r="A19" s="158"/>
      <c r="B19" s="389" t="s">
        <v>457</v>
      </c>
      <c r="C19" s="389"/>
      <c r="D19" s="289">
        <f>BC!G7</f>
        <v>10000</v>
      </c>
      <c r="E19" s="289">
        <v>10000</v>
      </c>
      <c r="F19" s="289"/>
      <c r="H19" s="389" t="s">
        <v>487</v>
      </c>
      <c r="I19" s="389"/>
      <c r="J19" s="289">
        <f>BC!H195</f>
        <v>0</v>
      </c>
      <c r="K19" s="289">
        <v>0</v>
      </c>
      <c r="L19" s="160"/>
      <c r="M19" s="153"/>
    </row>
    <row r="20" spans="1:13" x14ac:dyDescent="0.25">
      <c r="A20" s="158"/>
      <c r="B20" s="389" t="s">
        <v>458</v>
      </c>
      <c r="C20" s="389"/>
      <c r="D20" s="289">
        <f>BC!G14</f>
        <v>580380.93999999994</v>
      </c>
      <c r="E20" s="289">
        <v>2720161.59</v>
      </c>
      <c r="F20" s="289"/>
      <c r="H20" s="389" t="s">
        <v>488</v>
      </c>
      <c r="I20" s="389"/>
      <c r="J20" s="289">
        <f>BC!H204</f>
        <v>137535.24</v>
      </c>
      <c r="K20" s="289">
        <v>167265.01999999999</v>
      </c>
      <c r="L20" s="160"/>
      <c r="M20" s="153"/>
    </row>
    <row r="21" spans="1:13" x14ac:dyDescent="0.25">
      <c r="A21" s="158"/>
      <c r="B21" s="389" t="s">
        <v>459</v>
      </c>
      <c r="C21" s="389"/>
      <c r="D21" s="289">
        <f>BC!G26</f>
        <v>0</v>
      </c>
      <c r="E21" s="289">
        <v>0</v>
      </c>
      <c r="F21" s="289"/>
      <c r="H21" s="389" t="s">
        <v>489</v>
      </c>
      <c r="I21" s="389"/>
      <c r="J21" s="289">
        <f>BC!H334</f>
        <v>0</v>
      </c>
      <c r="K21" s="289">
        <v>0</v>
      </c>
      <c r="L21" s="160"/>
      <c r="M21" s="153"/>
    </row>
    <row r="22" spans="1:13" x14ac:dyDescent="0.25">
      <c r="A22" s="158"/>
      <c r="B22" s="389" t="s">
        <v>460</v>
      </c>
      <c r="C22" s="389"/>
      <c r="D22" s="289">
        <f>BC!G28</f>
        <v>217878.63</v>
      </c>
      <c r="E22" s="289">
        <v>171753.61</v>
      </c>
      <c r="F22" s="289"/>
      <c r="H22" s="389" t="s">
        <v>490</v>
      </c>
      <c r="I22" s="389"/>
      <c r="J22" s="289">
        <f>BC!H335</f>
        <v>0</v>
      </c>
      <c r="K22" s="289">
        <v>0</v>
      </c>
      <c r="L22" s="160"/>
      <c r="M22" s="153"/>
    </row>
    <row r="23" spans="1:13" x14ac:dyDescent="0.25">
      <c r="A23" s="158"/>
      <c r="B23" s="389" t="s">
        <v>461</v>
      </c>
      <c r="C23" s="389"/>
      <c r="D23" s="289">
        <f>BC!G31</f>
        <v>0</v>
      </c>
      <c r="E23" s="289">
        <v>0</v>
      </c>
      <c r="F23" s="289"/>
      <c r="H23" s="389" t="s">
        <v>491</v>
      </c>
      <c r="I23" s="389"/>
      <c r="J23" s="289">
        <f>BC!H336</f>
        <v>0</v>
      </c>
      <c r="K23" s="289">
        <v>0</v>
      </c>
      <c r="L23" s="160"/>
      <c r="M23" s="153"/>
    </row>
    <row r="24" spans="1:13" ht="24" x14ac:dyDescent="0.25">
      <c r="A24" s="158"/>
      <c r="B24" s="389" t="s">
        <v>462</v>
      </c>
      <c r="C24" s="389"/>
      <c r="D24" s="289">
        <f>BC!G35</f>
        <v>0</v>
      </c>
      <c r="E24" s="289">
        <v>0</v>
      </c>
      <c r="F24" s="289"/>
      <c r="H24" s="389" t="s">
        <v>492</v>
      </c>
      <c r="I24" s="389"/>
      <c r="J24" s="289">
        <f>BC!H337</f>
        <v>0</v>
      </c>
      <c r="K24" s="289">
        <v>0</v>
      </c>
      <c r="L24" s="160"/>
      <c r="M24" s="153"/>
    </row>
    <row r="25" spans="1:13" x14ac:dyDescent="0.25">
      <c r="A25" s="158"/>
      <c r="B25" s="389" t="s">
        <v>463</v>
      </c>
      <c r="C25" s="389"/>
      <c r="D25" s="289">
        <f>BC!G36</f>
        <v>0</v>
      </c>
      <c r="E25" s="289">
        <v>0</v>
      </c>
      <c r="F25" s="289"/>
      <c r="H25" s="389" t="s">
        <v>493</v>
      </c>
      <c r="I25" s="389"/>
      <c r="J25" s="289">
        <f>BC!H338</f>
        <v>65743.73</v>
      </c>
      <c r="K25" s="289">
        <v>74567.539999999994</v>
      </c>
      <c r="L25" s="160"/>
      <c r="M25" s="153"/>
    </row>
    <row r="26" spans="1:13" x14ac:dyDescent="0.25">
      <c r="A26" s="158"/>
      <c r="B26" s="389"/>
      <c r="C26" s="389"/>
      <c r="D26" s="289"/>
      <c r="E26" s="289"/>
      <c r="F26" s="289"/>
      <c r="H26" s="389" t="s">
        <v>494</v>
      </c>
      <c r="I26" s="389"/>
      <c r="J26" s="289">
        <f>BC!H381</f>
        <v>0</v>
      </c>
      <c r="K26" s="289">
        <v>0</v>
      </c>
      <c r="L26" s="160"/>
      <c r="M26" s="153"/>
    </row>
    <row r="27" spans="1:13" x14ac:dyDescent="0.25">
      <c r="A27" s="158"/>
      <c r="B27" s="389"/>
      <c r="C27" s="389"/>
      <c r="D27" s="289"/>
      <c r="E27" s="289"/>
      <c r="F27" s="289"/>
      <c r="H27" s="389" t="s">
        <v>495</v>
      </c>
      <c r="I27" s="389"/>
      <c r="J27" s="289">
        <f>BC!H382</f>
        <v>0</v>
      </c>
      <c r="K27" s="289">
        <v>0</v>
      </c>
      <c r="L27" s="160"/>
      <c r="M27" s="153"/>
    </row>
    <row r="28" spans="1:13" x14ac:dyDescent="0.25">
      <c r="A28" s="158"/>
      <c r="B28" s="389"/>
      <c r="C28" s="389"/>
      <c r="D28" s="289"/>
      <c r="E28" s="289"/>
      <c r="F28" s="289"/>
      <c r="H28" s="389"/>
      <c r="I28" s="389"/>
      <c r="J28" s="289"/>
      <c r="K28" s="289"/>
      <c r="L28" s="160"/>
      <c r="M28" s="153"/>
    </row>
    <row r="29" spans="1:13" ht="15" customHeight="1" x14ac:dyDescent="0.25">
      <c r="A29" s="428" t="s">
        <v>12</v>
      </c>
      <c r="B29" s="428"/>
      <c r="C29" s="389"/>
      <c r="D29" s="289">
        <f>SUM(D30:D36)</f>
        <v>14510.76</v>
      </c>
      <c r="E29" s="289">
        <f>SUM(E30:E36)</f>
        <v>12736.76</v>
      </c>
      <c r="F29" s="289"/>
      <c r="G29" s="428" t="s">
        <v>13</v>
      </c>
      <c r="H29" s="428"/>
      <c r="I29" s="428"/>
      <c r="J29" s="289">
        <f>SUM(J30:J32)</f>
        <v>231005.93</v>
      </c>
      <c r="K29" s="289">
        <f>SUM(K30:K32)</f>
        <v>231005.93</v>
      </c>
      <c r="L29" s="160"/>
      <c r="M29" s="153"/>
    </row>
    <row r="30" spans="1:13" x14ac:dyDescent="0.25">
      <c r="A30" s="158"/>
      <c r="B30" s="389" t="s">
        <v>467</v>
      </c>
      <c r="C30" s="389"/>
      <c r="D30" s="289">
        <f>BC!G38</f>
        <v>0</v>
      </c>
      <c r="E30" s="289">
        <v>0</v>
      </c>
      <c r="F30" s="289"/>
      <c r="H30" s="389" t="s">
        <v>496</v>
      </c>
      <c r="I30" s="389"/>
      <c r="J30" s="289">
        <f>BC!H386</f>
        <v>231005.93</v>
      </c>
      <c r="K30" s="289">
        <v>231005.93</v>
      </c>
      <c r="L30" s="160"/>
      <c r="M30" s="153"/>
    </row>
    <row r="31" spans="1:13" x14ac:dyDescent="0.25">
      <c r="A31" s="158"/>
      <c r="B31" s="389" t="s">
        <v>468</v>
      </c>
      <c r="C31" s="389"/>
      <c r="D31" s="289">
        <f>BC!G40</f>
        <v>0</v>
      </c>
      <c r="E31" s="289">
        <v>0</v>
      </c>
      <c r="F31" s="289"/>
      <c r="H31" s="389" t="s">
        <v>497</v>
      </c>
      <c r="I31" s="389"/>
      <c r="J31" s="289">
        <v>0</v>
      </c>
      <c r="K31" s="289">
        <v>0</v>
      </c>
      <c r="L31" s="160"/>
      <c r="M31" s="153"/>
    </row>
    <row r="32" spans="1:13" x14ac:dyDescent="0.25">
      <c r="A32" s="158"/>
      <c r="B32" s="389" t="s">
        <v>466</v>
      </c>
      <c r="C32" s="389"/>
      <c r="D32" s="289">
        <f>BC!G47</f>
        <v>14510.76</v>
      </c>
      <c r="E32" s="289">
        <v>12736.76</v>
      </c>
      <c r="F32" s="289"/>
      <c r="H32" s="389" t="s">
        <v>517</v>
      </c>
      <c r="I32" s="389"/>
      <c r="J32" s="289">
        <v>0</v>
      </c>
      <c r="K32" s="289">
        <v>0</v>
      </c>
      <c r="L32" s="160"/>
      <c r="M32" s="153"/>
    </row>
    <row r="33" spans="1:13" x14ac:dyDescent="0.25">
      <c r="A33" s="158"/>
      <c r="B33" s="389" t="s">
        <v>469</v>
      </c>
      <c r="C33" s="389"/>
      <c r="D33" s="289">
        <f>BC!G100</f>
        <v>0</v>
      </c>
      <c r="E33" s="289">
        <v>0</v>
      </c>
      <c r="F33" s="289"/>
      <c r="H33" s="389"/>
      <c r="I33" s="389"/>
      <c r="J33" s="289"/>
      <c r="K33" s="289"/>
      <c r="L33" s="160"/>
      <c r="M33" s="153"/>
    </row>
    <row r="34" spans="1:13" x14ac:dyDescent="0.25">
      <c r="A34" s="158"/>
      <c r="B34" s="389" t="s">
        <v>464</v>
      </c>
      <c r="C34" s="389"/>
      <c r="D34" s="289">
        <v>0</v>
      </c>
      <c r="E34" s="289">
        <v>0</v>
      </c>
      <c r="F34" s="289"/>
      <c r="G34" s="428" t="s">
        <v>15</v>
      </c>
      <c r="H34" s="428"/>
      <c r="I34" s="428"/>
      <c r="J34" s="289">
        <f>SUM(J35:J36)</f>
        <v>0</v>
      </c>
      <c r="K34" s="289">
        <f>SUM(K35:K36)</f>
        <v>0</v>
      </c>
      <c r="L34" s="160"/>
      <c r="M34" s="153"/>
    </row>
    <row r="35" spans="1:13" x14ac:dyDescent="0.25">
      <c r="A35" s="158"/>
      <c r="B35" s="389" t="s">
        <v>465</v>
      </c>
      <c r="C35" s="389"/>
      <c r="D35" s="289">
        <v>0</v>
      </c>
      <c r="E35" s="289">
        <v>0</v>
      </c>
      <c r="F35" s="289"/>
      <c r="H35" s="389" t="s">
        <v>498</v>
      </c>
      <c r="I35" s="389"/>
      <c r="J35" s="289">
        <f>BC!H394</f>
        <v>0</v>
      </c>
      <c r="K35" s="289">
        <v>0</v>
      </c>
      <c r="L35" s="160"/>
      <c r="M35" s="153"/>
    </row>
    <row r="36" spans="1:13" x14ac:dyDescent="0.25">
      <c r="A36" s="158"/>
      <c r="B36" s="389" t="s">
        <v>470</v>
      </c>
      <c r="C36" s="389"/>
      <c r="D36" s="289">
        <f>BC!G101</f>
        <v>0</v>
      </c>
      <c r="E36" s="289">
        <v>0</v>
      </c>
      <c r="F36" s="289"/>
      <c r="H36" s="389" t="s">
        <v>499</v>
      </c>
      <c r="I36" s="389"/>
      <c r="J36" s="289">
        <v>0</v>
      </c>
      <c r="K36" s="289">
        <v>0</v>
      </c>
      <c r="L36" s="160"/>
      <c r="M36" s="153"/>
    </row>
    <row r="37" spans="1:13" x14ac:dyDescent="0.25">
      <c r="A37" s="158"/>
      <c r="B37" s="389"/>
      <c r="C37" s="389"/>
      <c r="D37" s="289"/>
      <c r="E37" s="289"/>
      <c r="F37" s="289"/>
      <c r="H37" s="389"/>
      <c r="I37" s="389"/>
      <c r="J37" s="289"/>
      <c r="K37" s="289"/>
      <c r="L37" s="160"/>
      <c r="M37" s="153"/>
    </row>
    <row r="38" spans="1:13" ht="15" customHeight="1" x14ac:dyDescent="0.25">
      <c r="A38" s="448" t="s">
        <v>14</v>
      </c>
      <c r="B38" s="428"/>
      <c r="C38" s="428"/>
      <c r="D38" s="289">
        <f>SUM(D39:D43)</f>
        <v>0</v>
      </c>
      <c r="E38" s="289">
        <f>SUM(E39:E43)</f>
        <v>0</v>
      </c>
      <c r="F38" s="289"/>
      <c r="G38" s="428" t="s">
        <v>17</v>
      </c>
      <c r="H38" s="428"/>
      <c r="J38" s="153">
        <v>0</v>
      </c>
      <c r="K38" s="153">
        <v>0</v>
      </c>
      <c r="L38" s="160"/>
      <c r="M38" s="153"/>
    </row>
    <row r="39" spans="1:13" ht="24" x14ac:dyDescent="0.25">
      <c r="A39" s="395"/>
      <c r="B39" s="389" t="s">
        <v>472</v>
      </c>
      <c r="C39" s="389"/>
      <c r="D39" s="289">
        <f>BC!G103</f>
        <v>0</v>
      </c>
      <c r="E39" s="289">
        <v>0</v>
      </c>
      <c r="F39" s="289"/>
      <c r="G39" s="428" t="s">
        <v>19</v>
      </c>
      <c r="H39" s="428"/>
      <c r="I39" s="389"/>
      <c r="J39" s="289">
        <f>SUM(J40:J42)</f>
        <v>0</v>
      </c>
      <c r="K39" s="289">
        <f>SUM(K40:K41)</f>
        <v>0</v>
      </c>
      <c r="L39" s="160"/>
      <c r="M39" s="153"/>
    </row>
    <row r="40" spans="1:13" ht="24" x14ac:dyDescent="0.25">
      <c r="A40" s="395"/>
      <c r="B40" s="389" t="s">
        <v>473</v>
      </c>
      <c r="C40" s="389"/>
      <c r="D40" s="289">
        <f>BC!G108</f>
        <v>0</v>
      </c>
      <c r="E40" s="289">
        <v>0</v>
      </c>
      <c r="F40" s="289"/>
      <c r="H40" s="389" t="s">
        <v>500</v>
      </c>
      <c r="I40" s="389"/>
      <c r="J40" s="289">
        <v>0</v>
      </c>
      <c r="K40" s="289">
        <v>0</v>
      </c>
      <c r="L40" s="160"/>
      <c r="M40" s="153"/>
    </row>
    <row r="41" spans="1:13" ht="24" x14ac:dyDescent="0.25">
      <c r="A41" s="395"/>
      <c r="B41" s="389" t="s">
        <v>474</v>
      </c>
      <c r="C41" s="389"/>
      <c r="D41" s="289">
        <f>BC!G109</f>
        <v>0</v>
      </c>
      <c r="E41" s="289">
        <v>0</v>
      </c>
      <c r="F41" s="289"/>
      <c r="H41" s="389" t="s">
        <v>501</v>
      </c>
      <c r="I41" s="389"/>
      <c r="J41" s="289">
        <v>0</v>
      </c>
      <c r="K41" s="289">
        <v>0</v>
      </c>
      <c r="L41" s="160"/>
      <c r="M41" s="153"/>
    </row>
    <row r="42" spans="1:13" ht="15" customHeight="1" x14ac:dyDescent="0.25">
      <c r="A42" s="395"/>
      <c r="B42" s="389" t="s">
        <v>475</v>
      </c>
      <c r="C42" s="389"/>
      <c r="D42" s="289">
        <f>BC!G110</f>
        <v>0</v>
      </c>
      <c r="E42" s="289">
        <v>0</v>
      </c>
      <c r="F42" s="289"/>
      <c r="H42" s="389" t="s">
        <v>502</v>
      </c>
      <c r="I42" s="389"/>
      <c r="J42" s="289">
        <v>0</v>
      </c>
      <c r="K42" s="289">
        <v>0</v>
      </c>
      <c r="L42" s="160"/>
      <c r="M42" s="153"/>
    </row>
    <row r="43" spans="1:13" x14ac:dyDescent="0.25">
      <c r="A43" s="395"/>
      <c r="B43" s="389" t="s">
        <v>476</v>
      </c>
      <c r="C43" s="389"/>
      <c r="D43" s="289">
        <f>BC!G111</f>
        <v>0</v>
      </c>
      <c r="E43" s="289">
        <v>0</v>
      </c>
      <c r="F43" s="289"/>
      <c r="G43" s="430" t="s">
        <v>21</v>
      </c>
      <c r="H43" s="430"/>
      <c r="I43" s="389"/>
      <c r="J43" s="289">
        <f>SUM(J44:J49)</f>
        <v>0</v>
      </c>
      <c r="K43" s="289">
        <f>SUM(K44:K49)</f>
        <v>0</v>
      </c>
      <c r="L43" s="160"/>
      <c r="M43" s="153"/>
    </row>
    <row r="44" spans="1:13" x14ac:dyDescent="0.25">
      <c r="A44" s="395"/>
      <c r="B44" s="389"/>
      <c r="C44" s="389"/>
      <c r="D44" s="289"/>
      <c r="E44" s="289"/>
      <c r="F44" s="289"/>
      <c r="H44" s="389" t="s">
        <v>503</v>
      </c>
      <c r="I44" s="389"/>
      <c r="J44" s="289">
        <v>0</v>
      </c>
      <c r="K44" s="289">
        <v>0</v>
      </c>
      <c r="L44" s="160"/>
      <c r="M44" s="153"/>
    </row>
    <row r="45" spans="1:13" ht="15" customHeight="1" x14ac:dyDescent="0.25">
      <c r="A45" s="448" t="s">
        <v>16</v>
      </c>
      <c r="B45" s="428"/>
      <c r="C45" s="428"/>
      <c r="D45" s="289">
        <f>SUM(D46:D50)</f>
        <v>0</v>
      </c>
      <c r="E45" s="289">
        <f>SUM(E46:E50)</f>
        <v>0</v>
      </c>
      <c r="F45" s="289"/>
      <c r="H45" s="315" t="s">
        <v>504</v>
      </c>
      <c r="J45" s="289">
        <v>0</v>
      </c>
      <c r="K45" s="289">
        <v>0</v>
      </c>
      <c r="L45" s="160"/>
      <c r="M45" s="153"/>
    </row>
    <row r="46" spans="1:13" ht="15" customHeight="1" x14ac:dyDescent="0.25">
      <c r="A46" s="395"/>
      <c r="B46" s="389" t="s">
        <v>471</v>
      </c>
      <c r="C46" s="389"/>
      <c r="D46" s="289">
        <f>BC!G113</f>
        <v>0</v>
      </c>
      <c r="E46" s="289">
        <v>0</v>
      </c>
      <c r="F46" s="289"/>
      <c r="H46" s="389" t="s">
        <v>505</v>
      </c>
      <c r="I46" s="389"/>
      <c r="J46" s="289">
        <v>0</v>
      </c>
      <c r="K46" s="289">
        <v>0</v>
      </c>
      <c r="L46" s="160"/>
      <c r="M46" s="153"/>
    </row>
    <row r="47" spans="1:13" ht="15" customHeight="1" x14ac:dyDescent="0.25">
      <c r="A47" s="395"/>
      <c r="B47" s="389" t="s">
        <v>477</v>
      </c>
      <c r="C47" s="389"/>
      <c r="D47" s="289">
        <f>BC!G114</f>
        <v>0</v>
      </c>
      <c r="E47" s="289">
        <v>0</v>
      </c>
      <c r="F47" s="289"/>
      <c r="H47" s="389" t="s">
        <v>506</v>
      </c>
      <c r="I47" s="389"/>
      <c r="J47" s="289">
        <v>0</v>
      </c>
      <c r="K47" s="289">
        <v>0</v>
      </c>
      <c r="L47" s="160"/>
      <c r="M47" s="153"/>
    </row>
    <row r="48" spans="1:13" ht="15" customHeight="1" x14ac:dyDescent="0.25">
      <c r="A48" s="395"/>
      <c r="B48" s="389" t="s">
        <v>478</v>
      </c>
      <c r="C48" s="389"/>
      <c r="D48" s="289">
        <f>BC!G115</f>
        <v>0</v>
      </c>
      <c r="E48" s="289">
        <v>0</v>
      </c>
      <c r="F48" s="289"/>
      <c r="H48" s="389" t="s">
        <v>507</v>
      </c>
      <c r="I48" s="389"/>
      <c r="J48" s="289">
        <v>0</v>
      </c>
      <c r="K48" s="289">
        <v>0</v>
      </c>
      <c r="L48" s="160"/>
      <c r="M48" s="153"/>
    </row>
    <row r="49" spans="1:13" ht="24" x14ac:dyDescent="0.25">
      <c r="A49" s="395"/>
      <c r="B49" s="389" t="s">
        <v>479</v>
      </c>
      <c r="C49" s="389"/>
      <c r="D49" s="289">
        <f>BC!G116</f>
        <v>0</v>
      </c>
      <c r="E49" s="289">
        <v>0</v>
      </c>
      <c r="F49" s="289"/>
      <c r="H49" s="389" t="s">
        <v>508</v>
      </c>
      <c r="I49" s="389"/>
      <c r="J49" s="289">
        <v>0</v>
      </c>
      <c r="K49" s="289">
        <v>0</v>
      </c>
      <c r="L49" s="160"/>
      <c r="M49" s="153"/>
    </row>
    <row r="50" spans="1:13" ht="15" customHeight="1" x14ac:dyDescent="0.25">
      <c r="A50" s="395"/>
      <c r="B50" s="389" t="s">
        <v>480</v>
      </c>
      <c r="C50" s="389"/>
      <c r="D50" s="289">
        <f>BC!G117</f>
        <v>0</v>
      </c>
      <c r="E50" s="289">
        <v>0</v>
      </c>
      <c r="F50" s="289"/>
      <c r="H50" s="389"/>
      <c r="I50" s="389"/>
      <c r="J50" s="289"/>
      <c r="K50" s="289"/>
      <c r="L50" s="160"/>
      <c r="M50" s="153"/>
    </row>
    <row r="51" spans="1:13" ht="15" customHeight="1" x14ac:dyDescent="0.25">
      <c r="A51" s="395"/>
      <c r="B51" s="389"/>
      <c r="C51" s="389"/>
      <c r="D51" s="289"/>
      <c r="E51" s="289"/>
      <c r="F51" s="289"/>
      <c r="G51" s="428" t="s">
        <v>23</v>
      </c>
      <c r="H51" s="428"/>
      <c r="I51" s="389"/>
      <c r="J51" s="289">
        <f>SUM(J52:J54)</f>
        <v>0</v>
      </c>
      <c r="K51" s="289">
        <f>SUM(K52:K54)</f>
        <v>0</v>
      </c>
      <c r="L51" s="160"/>
      <c r="M51" s="153"/>
    </row>
    <row r="52" spans="1:13" ht="15" customHeight="1" x14ac:dyDescent="0.25">
      <c r="A52" s="448" t="s">
        <v>18</v>
      </c>
      <c r="B52" s="428"/>
      <c r="C52" s="428"/>
      <c r="D52" s="289">
        <v>0</v>
      </c>
      <c r="E52" s="289">
        <v>0</v>
      </c>
      <c r="F52" s="289"/>
      <c r="H52" s="315" t="s">
        <v>509</v>
      </c>
      <c r="J52" s="289">
        <v>0</v>
      </c>
      <c r="K52" s="289">
        <v>0</v>
      </c>
      <c r="L52" s="160"/>
      <c r="M52" s="153"/>
    </row>
    <row r="53" spans="1:13" ht="15" customHeight="1" x14ac:dyDescent="0.25">
      <c r="A53" s="448" t="s">
        <v>20</v>
      </c>
      <c r="B53" s="428"/>
      <c r="C53" s="428"/>
      <c r="D53" s="289">
        <f>SUM(D54:D56)</f>
        <v>0</v>
      </c>
      <c r="E53" s="289">
        <f>SUM(E54:E56)</f>
        <v>0</v>
      </c>
      <c r="F53" s="289"/>
      <c r="H53" s="315" t="s">
        <v>510</v>
      </c>
      <c r="J53" s="289">
        <v>0</v>
      </c>
      <c r="K53" s="289">
        <v>0</v>
      </c>
      <c r="L53" s="160"/>
      <c r="M53" s="153"/>
    </row>
    <row r="54" spans="1:13" ht="24" x14ac:dyDescent="0.25">
      <c r="A54" s="395"/>
      <c r="B54" s="389" t="s">
        <v>481</v>
      </c>
      <c r="C54" s="389"/>
      <c r="D54" s="289">
        <f>BC!G123</f>
        <v>0</v>
      </c>
      <c r="E54" s="289">
        <v>0</v>
      </c>
      <c r="F54" s="289"/>
      <c r="H54" s="392" t="s">
        <v>511</v>
      </c>
      <c r="I54" s="392"/>
      <c r="J54" s="289"/>
      <c r="K54" s="289"/>
      <c r="L54" s="160"/>
      <c r="M54" s="153"/>
    </row>
    <row r="55" spans="1:13" ht="15" customHeight="1" x14ac:dyDescent="0.25">
      <c r="A55" s="395"/>
      <c r="B55" s="389" t="s">
        <v>482</v>
      </c>
      <c r="C55" s="389"/>
      <c r="D55" s="289">
        <f>BC!G124</f>
        <v>0</v>
      </c>
      <c r="E55" s="289">
        <v>0</v>
      </c>
      <c r="F55" s="289"/>
      <c r="H55" s="392"/>
      <c r="I55" s="392"/>
      <c r="J55" s="289"/>
      <c r="K55" s="289"/>
      <c r="L55" s="160"/>
      <c r="M55" s="153"/>
    </row>
    <row r="56" spans="1:13" x14ac:dyDescent="0.25">
      <c r="A56" s="158"/>
      <c r="B56" s="428" t="s">
        <v>22</v>
      </c>
      <c r="C56" s="428"/>
      <c r="D56" s="289">
        <f>BC!G125</f>
        <v>0</v>
      </c>
      <c r="E56" s="289">
        <v>0</v>
      </c>
      <c r="F56" s="289"/>
      <c r="G56" s="428" t="s">
        <v>24</v>
      </c>
      <c r="H56" s="428"/>
      <c r="J56" s="289">
        <f>SUM(J57:J59)</f>
        <v>0</v>
      </c>
      <c r="K56" s="289">
        <f>SUM(K57:K60)</f>
        <v>0</v>
      </c>
      <c r="L56" s="160"/>
      <c r="M56" s="153"/>
    </row>
    <row r="57" spans="1:13" x14ac:dyDescent="0.25">
      <c r="A57" s="158"/>
      <c r="C57" s="389"/>
      <c r="D57" s="289"/>
      <c r="E57" s="289"/>
      <c r="F57" s="289"/>
      <c r="H57" s="389" t="s">
        <v>512</v>
      </c>
      <c r="I57" s="389"/>
      <c r="J57" s="289">
        <v>0</v>
      </c>
      <c r="K57" s="289">
        <v>0</v>
      </c>
      <c r="L57" s="160"/>
      <c r="M57" s="153"/>
    </row>
    <row r="58" spans="1:13" x14ac:dyDescent="0.25">
      <c r="A58" s="449" t="s">
        <v>483</v>
      </c>
      <c r="B58" s="450"/>
      <c r="C58" s="389"/>
      <c r="D58" s="289">
        <f>SUM(D59:D62)</f>
        <v>0</v>
      </c>
      <c r="E58" s="289">
        <f>SUM(E59:E62)</f>
        <v>0</v>
      </c>
      <c r="F58" s="289"/>
      <c r="H58" s="389" t="s">
        <v>513</v>
      </c>
      <c r="I58" s="389"/>
      <c r="J58" s="289">
        <v>0</v>
      </c>
      <c r="K58" s="289">
        <v>0</v>
      </c>
      <c r="L58" s="160"/>
      <c r="M58" s="153"/>
    </row>
    <row r="59" spans="1:13" x14ac:dyDescent="0.25">
      <c r="A59" s="158"/>
      <c r="B59" s="389" t="s">
        <v>484</v>
      </c>
      <c r="C59" s="389"/>
      <c r="D59" s="289">
        <f>BC!G126+BC!G126</f>
        <v>0</v>
      </c>
      <c r="E59" s="289">
        <v>0</v>
      </c>
      <c r="F59" s="289"/>
      <c r="H59" s="389" t="s">
        <v>514</v>
      </c>
      <c r="I59" s="389"/>
      <c r="J59" s="289">
        <v>0</v>
      </c>
      <c r="K59" s="289">
        <v>0</v>
      </c>
      <c r="L59" s="160"/>
      <c r="M59" s="153"/>
    </row>
    <row r="60" spans="1:13" x14ac:dyDescent="0.25">
      <c r="A60" s="158"/>
      <c r="B60" s="389" t="s">
        <v>485</v>
      </c>
      <c r="C60" s="389"/>
      <c r="D60" s="289">
        <f>BC!G127</f>
        <v>0</v>
      </c>
      <c r="E60" s="289">
        <v>0</v>
      </c>
      <c r="F60" s="289"/>
      <c r="H60" s="389"/>
      <c r="I60" s="389"/>
      <c r="J60" s="289"/>
      <c r="K60" s="289"/>
      <c r="L60" s="160"/>
      <c r="M60" s="153"/>
    </row>
    <row r="61" spans="1:13" ht="24" x14ac:dyDescent="0.25">
      <c r="A61" s="158"/>
      <c r="B61" s="389" t="s">
        <v>486</v>
      </c>
      <c r="C61" s="389"/>
      <c r="D61" s="289">
        <f>BC!G128</f>
        <v>0</v>
      </c>
      <c r="E61" s="289">
        <v>0</v>
      </c>
      <c r="F61" s="289"/>
      <c r="H61" s="389"/>
      <c r="I61" s="389"/>
      <c r="J61" s="289"/>
      <c r="K61" s="289"/>
      <c r="L61" s="160"/>
      <c r="M61" s="153"/>
    </row>
    <row r="62" spans="1:13" x14ac:dyDescent="0.25">
      <c r="A62" s="158"/>
      <c r="B62" s="54" t="s">
        <v>516</v>
      </c>
      <c r="C62" s="389"/>
      <c r="D62" s="252">
        <v>0</v>
      </c>
      <c r="E62" s="252">
        <v>0</v>
      </c>
      <c r="F62" s="252"/>
      <c r="J62" s="289"/>
      <c r="K62" s="289"/>
      <c r="L62" s="160"/>
      <c r="M62" s="153"/>
    </row>
    <row r="63" spans="1:13" x14ac:dyDescent="0.25">
      <c r="A63" s="158"/>
      <c r="B63" s="54"/>
      <c r="C63" s="389"/>
      <c r="D63" s="252"/>
      <c r="E63" s="252"/>
      <c r="F63" s="252"/>
      <c r="H63" s="389"/>
      <c r="I63" s="389"/>
      <c r="J63" s="289"/>
      <c r="K63" s="289"/>
      <c r="L63" s="160"/>
      <c r="M63" s="153"/>
    </row>
    <row r="64" spans="1:13" x14ac:dyDescent="0.25">
      <c r="A64" s="188"/>
      <c r="B64" s="427" t="s">
        <v>25</v>
      </c>
      <c r="C64" s="427"/>
      <c r="D64" s="71">
        <f>+D18+D29+D38+D45+D53+D58</f>
        <v>822770.33</v>
      </c>
      <c r="E64" s="71">
        <f>+E58+E53+E52+E45+E38+E29+E18</f>
        <v>2914651.9599999995</v>
      </c>
      <c r="F64" s="71"/>
      <c r="G64" s="290"/>
      <c r="H64" s="427" t="s">
        <v>26</v>
      </c>
      <c r="I64" s="427"/>
      <c r="J64" s="291">
        <f>+J56+J51+J43+J39+J34+J29+J18</f>
        <v>434284.89999999997</v>
      </c>
      <c r="K64" s="291">
        <f>+K56+K51+K43+K39+K34+K29+K18</f>
        <v>472838.49</v>
      </c>
      <c r="L64" s="160"/>
      <c r="M64" s="153"/>
    </row>
    <row r="65" spans="1:14" x14ac:dyDescent="0.25">
      <c r="A65" s="188"/>
      <c r="B65" s="390"/>
      <c r="C65" s="391"/>
      <c r="D65" s="291"/>
      <c r="E65" s="291"/>
      <c r="F65" s="291"/>
      <c r="G65" s="290"/>
      <c r="J65" s="71"/>
      <c r="K65" s="71"/>
      <c r="L65" s="160"/>
      <c r="M65" s="153"/>
    </row>
    <row r="66" spans="1:14" x14ac:dyDescent="0.25">
      <c r="A66" s="158"/>
      <c r="B66" s="54"/>
      <c r="C66" s="54"/>
      <c r="D66" s="252"/>
      <c r="E66" s="252"/>
      <c r="F66" s="252"/>
      <c r="H66" s="262"/>
      <c r="I66" s="389"/>
      <c r="J66" s="252"/>
      <c r="K66" s="252"/>
      <c r="L66" s="160"/>
      <c r="M66" s="153"/>
    </row>
    <row r="67" spans="1:14" x14ac:dyDescent="0.25">
      <c r="A67" s="158"/>
      <c r="B67" s="427" t="s">
        <v>27</v>
      </c>
      <c r="C67" s="427"/>
      <c r="D67" s="285"/>
      <c r="E67" s="285"/>
      <c r="F67" s="285"/>
      <c r="H67" s="427" t="s">
        <v>28</v>
      </c>
      <c r="I67" s="427"/>
      <c r="J67" s="285"/>
      <c r="K67" s="285"/>
      <c r="L67" s="160"/>
      <c r="M67" s="153"/>
    </row>
    <row r="68" spans="1:14" x14ac:dyDescent="0.25">
      <c r="A68" s="158"/>
      <c r="B68" s="54"/>
      <c r="C68" s="54"/>
      <c r="D68" s="252"/>
      <c r="E68" s="252"/>
      <c r="F68" s="252"/>
      <c r="H68" s="54"/>
      <c r="I68" s="389"/>
      <c r="J68" s="252"/>
      <c r="K68" s="252"/>
      <c r="L68" s="160"/>
      <c r="M68" s="153"/>
    </row>
    <row r="69" spans="1:14" x14ac:dyDescent="0.25">
      <c r="A69" s="446" t="s">
        <v>29</v>
      </c>
      <c r="B69" s="447"/>
      <c r="C69" s="447"/>
      <c r="D69" s="289">
        <f>BC!G130</f>
        <v>0</v>
      </c>
      <c r="E69" s="289">
        <v>0</v>
      </c>
      <c r="F69" s="289"/>
      <c r="H69" s="428" t="s">
        <v>30</v>
      </c>
      <c r="I69" s="428"/>
      <c r="J69" s="289">
        <f>BC!H401</f>
        <v>0</v>
      </c>
      <c r="K69" s="289">
        <v>0</v>
      </c>
      <c r="L69" s="160"/>
      <c r="M69" s="153"/>
    </row>
    <row r="70" spans="1:14" x14ac:dyDescent="0.25">
      <c r="A70" s="446" t="s">
        <v>31</v>
      </c>
      <c r="B70" s="447"/>
      <c r="C70" s="447"/>
      <c r="D70" s="289">
        <f>BC!G132</f>
        <v>0</v>
      </c>
      <c r="E70" s="289">
        <v>0</v>
      </c>
      <c r="F70" s="289"/>
      <c r="H70" s="428" t="s">
        <v>32</v>
      </c>
      <c r="I70" s="428"/>
      <c r="J70" s="289">
        <f>BC!H402</f>
        <v>0</v>
      </c>
      <c r="K70" s="289">
        <v>0</v>
      </c>
      <c r="L70" s="160"/>
      <c r="M70" s="153"/>
    </row>
    <row r="71" spans="1:14" x14ac:dyDescent="0.25">
      <c r="A71" s="446" t="s">
        <v>33</v>
      </c>
      <c r="B71" s="447"/>
      <c r="C71" s="447"/>
      <c r="D71" s="289">
        <f>BC!G133</f>
        <v>0</v>
      </c>
      <c r="E71" s="289">
        <v>0</v>
      </c>
      <c r="F71" s="289"/>
      <c r="H71" s="428" t="s">
        <v>34</v>
      </c>
      <c r="I71" s="428"/>
      <c r="J71" s="289">
        <f>BC!H403</f>
        <v>0</v>
      </c>
      <c r="K71" s="289">
        <v>0</v>
      </c>
      <c r="L71" s="160"/>
    </row>
    <row r="72" spans="1:14" x14ac:dyDescent="0.25">
      <c r="A72" s="446" t="s">
        <v>35</v>
      </c>
      <c r="B72" s="447"/>
      <c r="C72" s="447"/>
      <c r="D72" s="289">
        <f>BC!G134</f>
        <v>4484523.7699999996</v>
      </c>
      <c r="E72" s="289">
        <v>3665284.23</v>
      </c>
      <c r="F72" s="289"/>
      <c r="G72" s="333"/>
      <c r="H72" s="428" t="s">
        <v>36</v>
      </c>
      <c r="I72" s="428"/>
      <c r="J72" s="289">
        <f>BC!H404</f>
        <v>0</v>
      </c>
      <c r="K72" s="289">
        <v>0</v>
      </c>
      <c r="L72" s="160"/>
    </row>
    <row r="73" spans="1:14" x14ac:dyDescent="0.25">
      <c r="A73" s="446" t="s">
        <v>37</v>
      </c>
      <c r="B73" s="447"/>
      <c r="C73" s="447"/>
      <c r="D73" s="289">
        <f>BC!G155</f>
        <v>13145</v>
      </c>
      <c r="E73" s="289">
        <v>13145</v>
      </c>
      <c r="F73" s="289"/>
      <c r="G73" s="333"/>
      <c r="H73" s="430" t="s">
        <v>38</v>
      </c>
      <c r="I73" s="430"/>
      <c r="J73" s="289">
        <f>BC!H405</f>
        <v>0</v>
      </c>
      <c r="K73" s="289">
        <v>0</v>
      </c>
      <c r="L73" s="160"/>
      <c r="N73" s="249"/>
    </row>
    <row r="74" spans="1:14" x14ac:dyDescent="0.25">
      <c r="A74" s="446" t="s">
        <v>39</v>
      </c>
      <c r="B74" s="447"/>
      <c r="C74" s="447"/>
      <c r="D74" s="289">
        <f>-BC!H165</f>
        <v>-2645310.25</v>
      </c>
      <c r="E74" s="289">
        <v>-2439036.2200000002</v>
      </c>
      <c r="F74" s="289"/>
      <c r="H74" s="428" t="s">
        <v>40</v>
      </c>
      <c r="I74" s="428"/>
      <c r="J74" s="289">
        <f>BC!H406</f>
        <v>0</v>
      </c>
      <c r="K74" s="289">
        <v>0</v>
      </c>
      <c r="L74" s="160"/>
    </row>
    <row r="75" spans="1:14" x14ac:dyDescent="0.25">
      <c r="A75" s="446" t="s">
        <v>41</v>
      </c>
      <c r="B75" s="447"/>
      <c r="C75" s="447"/>
      <c r="D75" s="289">
        <f>BC!G189</f>
        <v>0</v>
      </c>
      <c r="E75" s="289">
        <v>0</v>
      </c>
      <c r="F75" s="289"/>
      <c r="H75" s="54"/>
      <c r="I75" s="389"/>
      <c r="J75" s="252"/>
      <c r="K75" s="252"/>
      <c r="L75" s="160"/>
    </row>
    <row r="76" spans="1:14" x14ac:dyDescent="0.25">
      <c r="A76" s="446" t="s">
        <v>42</v>
      </c>
      <c r="B76" s="447"/>
      <c r="C76" s="447"/>
      <c r="D76" s="289">
        <f>BC!G190</f>
        <v>0</v>
      </c>
      <c r="E76" s="289">
        <v>0</v>
      </c>
      <c r="F76" s="289"/>
      <c r="H76" s="427" t="s">
        <v>43</v>
      </c>
      <c r="I76" s="427"/>
      <c r="J76" s="71">
        <f>SUM(J69:J74)</f>
        <v>0</v>
      </c>
      <c r="K76" s="71">
        <f>SUM(K69:K74)</f>
        <v>0</v>
      </c>
      <c r="L76" s="160"/>
    </row>
    <row r="77" spans="1:14" x14ac:dyDescent="0.25">
      <c r="A77" s="446" t="s">
        <v>44</v>
      </c>
      <c r="B77" s="447"/>
      <c r="C77" s="447"/>
      <c r="D77" s="289">
        <f>BC!G191</f>
        <v>0</v>
      </c>
      <c r="E77" s="289">
        <v>0</v>
      </c>
      <c r="F77" s="289"/>
      <c r="H77" s="390"/>
      <c r="I77" s="391"/>
      <c r="J77" s="291"/>
      <c r="K77" s="291"/>
      <c r="L77" s="160"/>
    </row>
    <row r="78" spans="1:14" x14ac:dyDescent="0.25">
      <c r="A78" s="158"/>
      <c r="B78" s="54"/>
      <c r="C78" s="389"/>
      <c r="D78" s="252"/>
      <c r="E78" s="252"/>
      <c r="F78" s="252"/>
      <c r="H78" s="427" t="s">
        <v>192</v>
      </c>
      <c r="I78" s="427"/>
      <c r="J78" s="71">
        <f>+J64+J76</f>
        <v>434284.89999999997</v>
      </c>
      <c r="K78" s="71">
        <f>+K64+K76</f>
        <v>472838.49</v>
      </c>
      <c r="L78" s="160"/>
    </row>
    <row r="79" spans="1:14" x14ac:dyDescent="0.25">
      <c r="A79" s="188"/>
      <c r="B79" s="427" t="s">
        <v>46</v>
      </c>
      <c r="C79" s="427"/>
      <c r="D79" s="71">
        <f>SUM(D69:D77)</f>
        <v>1852358.5199999996</v>
      </c>
      <c r="E79" s="71">
        <f>SUM(E69:E77)</f>
        <v>1239393.0099999998</v>
      </c>
      <c r="F79" s="71"/>
      <c r="G79" s="290"/>
      <c r="H79" s="390"/>
      <c r="I79" s="293"/>
      <c r="J79" s="291"/>
      <c r="K79" s="291"/>
      <c r="L79" s="160"/>
    </row>
    <row r="80" spans="1:14" x14ac:dyDescent="0.25">
      <c r="A80" s="158"/>
      <c r="B80" s="54"/>
      <c r="C80" s="390"/>
      <c r="D80" s="252"/>
      <c r="E80" s="252"/>
      <c r="F80" s="252"/>
      <c r="H80" s="429" t="s">
        <v>47</v>
      </c>
      <c r="I80" s="429"/>
      <c r="J80" s="252"/>
      <c r="K80" s="252"/>
      <c r="L80" s="160"/>
    </row>
    <row r="81" spans="1:14" x14ac:dyDescent="0.25">
      <c r="A81" s="158"/>
      <c r="B81" s="427" t="s">
        <v>193</v>
      </c>
      <c r="C81" s="427"/>
      <c r="D81" s="71">
        <f>D64+D79</f>
        <v>2675128.8499999996</v>
      </c>
      <c r="E81" s="71">
        <f>E64+E79</f>
        <v>4154044.9699999993</v>
      </c>
      <c r="F81" s="71"/>
      <c r="H81" s="390"/>
      <c r="I81" s="293"/>
      <c r="J81" s="252"/>
      <c r="K81" s="252"/>
      <c r="L81" s="160"/>
    </row>
    <row r="82" spans="1:14" x14ac:dyDescent="0.25">
      <c r="A82" s="158"/>
      <c r="B82" s="54"/>
      <c r="C82" s="54"/>
      <c r="D82" s="252"/>
      <c r="E82" s="252"/>
      <c r="F82" s="252"/>
      <c r="H82" s="427" t="s">
        <v>49</v>
      </c>
      <c r="I82" s="427"/>
      <c r="J82" s="71">
        <f>SUM(J84:J86)</f>
        <v>0</v>
      </c>
      <c r="K82" s="71">
        <f>SUM(K84:K86)</f>
        <v>0</v>
      </c>
      <c r="L82" s="160"/>
    </row>
    <row r="83" spans="1:14" x14ac:dyDescent="0.25">
      <c r="A83" s="158"/>
      <c r="B83" s="54"/>
      <c r="C83" s="54"/>
      <c r="D83" s="252"/>
      <c r="E83" s="252"/>
      <c r="F83" s="252"/>
      <c r="H83" s="54"/>
      <c r="I83" s="46"/>
      <c r="J83" s="252"/>
      <c r="K83" s="252"/>
      <c r="L83" s="160"/>
    </row>
    <row r="84" spans="1:14" x14ac:dyDescent="0.25">
      <c r="A84" s="158"/>
      <c r="B84" s="54"/>
      <c r="C84" s="54"/>
      <c r="D84" s="252"/>
      <c r="E84" s="252"/>
      <c r="F84" s="252"/>
      <c r="H84" s="428" t="s">
        <v>50</v>
      </c>
      <c r="I84" s="428"/>
      <c r="J84" s="289">
        <f>BC!H409</f>
        <v>0</v>
      </c>
      <c r="K84" s="289">
        <v>0</v>
      </c>
      <c r="L84" s="160"/>
    </row>
    <row r="85" spans="1:14" x14ac:dyDescent="0.25">
      <c r="A85" s="158"/>
      <c r="B85" s="54"/>
      <c r="C85" s="442"/>
      <c r="D85" s="442"/>
      <c r="E85" s="252"/>
      <c r="F85" s="252"/>
      <c r="H85" s="428" t="s">
        <v>51</v>
      </c>
      <c r="I85" s="428"/>
      <c r="J85" s="289">
        <f>BC!H410</f>
        <v>0</v>
      </c>
      <c r="K85" s="289">
        <v>0</v>
      </c>
      <c r="L85" s="160"/>
    </row>
    <row r="86" spans="1:14" x14ac:dyDescent="0.25">
      <c r="A86" s="158"/>
      <c r="B86" s="54"/>
      <c r="C86" s="442"/>
      <c r="D86" s="442"/>
      <c r="E86" s="252"/>
      <c r="F86" s="252"/>
      <c r="H86" s="428" t="s">
        <v>52</v>
      </c>
      <c r="I86" s="428"/>
      <c r="J86" s="289">
        <f>BC!H411</f>
        <v>0</v>
      </c>
      <c r="K86" s="289">
        <v>0</v>
      </c>
      <c r="L86" s="160"/>
    </row>
    <row r="87" spans="1:14" x14ac:dyDescent="0.25">
      <c r="A87" s="158"/>
      <c r="B87" s="54"/>
      <c r="C87" s="442"/>
      <c r="D87" s="442"/>
      <c r="E87" s="252"/>
      <c r="F87" s="252"/>
      <c r="H87" s="54"/>
      <c r="I87" s="46"/>
      <c r="J87" s="252"/>
      <c r="K87" s="252"/>
      <c r="L87" s="160"/>
    </row>
    <row r="88" spans="1:14" x14ac:dyDescent="0.25">
      <c r="A88" s="158"/>
      <c r="B88" s="54"/>
      <c r="C88" s="442"/>
      <c r="D88" s="442"/>
      <c r="E88" s="252"/>
      <c r="F88" s="252"/>
      <c r="H88" s="427" t="s">
        <v>53</v>
      </c>
      <c r="I88" s="427"/>
      <c r="J88" s="71">
        <f>SUM(J90:J94)</f>
        <v>2240843.9499999997</v>
      </c>
      <c r="K88" s="71">
        <f>SUM(K90:K94)</f>
        <v>3681206.4799999995</v>
      </c>
      <c r="L88" s="160"/>
    </row>
    <row r="89" spans="1:14" x14ac:dyDescent="0.25">
      <c r="A89" s="158"/>
      <c r="B89" s="54"/>
      <c r="C89" s="442"/>
      <c r="D89" s="442"/>
      <c r="E89" s="252"/>
      <c r="F89" s="252"/>
      <c r="H89" s="390"/>
      <c r="I89" s="46"/>
      <c r="J89" s="294"/>
      <c r="K89" s="294"/>
      <c r="L89" s="160"/>
    </row>
    <row r="90" spans="1:14" x14ac:dyDescent="0.25">
      <c r="A90" s="158"/>
      <c r="B90" s="54"/>
      <c r="C90" s="442"/>
      <c r="D90" s="442"/>
      <c r="E90" s="252"/>
      <c r="F90" s="252"/>
      <c r="H90" s="428" t="s">
        <v>54</v>
      </c>
      <c r="I90" s="428"/>
      <c r="J90" s="297">
        <f>EA!I53</f>
        <v>-1440362.5300000003</v>
      </c>
      <c r="K90" s="297">
        <v>-667976.74</v>
      </c>
      <c r="L90" s="160"/>
      <c r="N90" s="249"/>
    </row>
    <row r="91" spans="1:14" x14ac:dyDescent="0.25">
      <c r="A91" s="158"/>
      <c r="B91" s="54"/>
      <c r="C91" s="442"/>
      <c r="D91" s="442"/>
      <c r="E91" s="252"/>
      <c r="F91" s="252"/>
      <c r="H91" s="428" t="s">
        <v>55</v>
      </c>
      <c r="I91" s="428"/>
      <c r="J91" s="289">
        <f>BC!H414</f>
        <v>3874942.11</v>
      </c>
      <c r="K91" s="289">
        <v>4542918.8499999996</v>
      </c>
      <c r="L91" s="160"/>
      <c r="N91" s="249"/>
    </row>
    <row r="92" spans="1:14" x14ac:dyDescent="0.25">
      <c r="A92" s="158"/>
      <c r="B92" s="54"/>
      <c r="C92" s="442"/>
      <c r="D92" s="442"/>
      <c r="E92" s="252"/>
      <c r="F92" s="252"/>
      <c r="H92" s="428" t="s">
        <v>56</v>
      </c>
      <c r="I92" s="428"/>
      <c r="J92" s="289">
        <f>BC!H420</f>
        <v>-193735.63</v>
      </c>
      <c r="K92" s="289">
        <v>-193735.63</v>
      </c>
      <c r="L92" s="160"/>
      <c r="N92" s="315" t="s">
        <v>518</v>
      </c>
    </row>
    <row r="93" spans="1:14" x14ac:dyDescent="0.25">
      <c r="A93" s="158"/>
      <c r="B93" s="54"/>
      <c r="C93" s="54"/>
      <c r="D93" s="252"/>
      <c r="E93" s="252"/>
      <c r="F93" s="252"/>
      <c r="H93" s="428" t="s">
        <v>57</v>
      </c>
      <c r="I93" s="428"/>
      <c r="J93" s="289">
        <f>BC!H425</f>
        <v>0</v>
      </c>
      <c r="K93" s="289">
        <v>0</v>
      </c>
      <c r="L93" s="160"/>
    </row>
    <row r="94" spans="1:14" x14ac:dyDescent="0.25">
      <c r="A94" s="158"/>
      <c r="B94" s="54"/>
      <c r="C94" s="54"/>
      <c r="D94" s="252"/>
      <c r="E94" s="252"/>
      <c r="F94" s="252"/>
      <c r="H94" s="428" t="s">
        <v>58</v>
      </c>
      <c r="I94" s="428"/>
      <c r="J94" s="289">
        <f>BC!H429</f>
        <v>0</v>
      </c>
      <c r="K94" s="289">
        <v>0</v>
      </c>
      <c r="L94" s="160"/>
    </row>
    <row r="95" spans="1:14" x14ac:dyDescent="0.25">
      <c r="A95" s="158"/>
      <c r="B95" s="54"/>
      <c r="C95" s="54"/>
      <c r="D95" s="252"/>
      <c r="E95" s="252"/>
      <c r="F95" s="252"/>
      <c r="H95" s="54"/>
      <c r="I95" s="46"/>
      <c r="J95" s="252"/>
      <c r="K95" s="252"/>
      <c r="L95" s="160"/>
    </row>
    <row r="96" spans="1:14" ht="25.5" customHeight="1" x14ac:dyDescent="0.25">
      <c r="A96" s="158"/>
      <c r="B96" s="54"/>
      <c r="C96" s="54"/>
      <c r="D96" s="252"/>
      <c r="E96" s="252"/>
      <c r="F96" s="252"/>
      <c r="H96" s="427" t="s">
        <v>59</v>
      </c>
      <c r="I96" s="427"/>
      <c r="J96" s="71">
        <f>SUM(J98:J99)</f>
        <v>0</v>
      </c>
      <c r="K96" s="71">
        <f>SUM(K98:K99)</f>
        <v>0</v>
      </c>
      <c r="L96" s="160"/>
    </row>
    <row r="97" spans="1:13" x14ac:dyDescent="0.25">
      <c r="A97" s="158"/>
      <c r="B97" s="54"/>
      <c r="C97" s="54"/>
      <c r="D97" s="252"/>
      <c r="E97" s="252"/>
      <c r="F97" s="252"/>
      <c r="H97" s="54"/>
      <c r="I97" s="46"/>
      <c r="J97" s="252"/>
      <c r="K97" s="252"/>
      <c r="L97" s="160"/>
    </row>
    <row r="98" spans="1:13" x14ac:dyDescent="0.25">
      <c r="A98" s="158"/>
      <c r="B98" s="54"/>
      <c r="C98" s="54"/>
      <c r="D98" s="252"/>
      <c r="E98" s="252"/>
      <c r="F98" s="252"/>
      <c r="H98" s="428" t="s">
        <v>60</v>
      </c>
      <c r="I98" s="428"/>
      <c r="J98" s="289">
        <f>BC!H433</f>
        <v>0</v>
      </c>
      <c r="K98" s="289">
        <v>0</v>
      </c>
      <c r="L98" s="160"/>
    </row>
    <row r="99" spans="1:13" x14ac:dyDescent="0.25">
      <c r="A99" s="158"/>
      <c r="B99" s="54"/>
      <c r="C99" s="54"/>
      <c r="D99" s="252"/>
      <c r="E99" s="252"/>
      <c r="F99" s="252"/>
      <c r="H99" s="428" t="s">
        <v>61</v>
      </c>
      <c r="I99" s="428"/>
      <c r="J99" s="289">
        <f>BC!H434</f>
        <v>0</v>
      </c>
      <c r="K99" s="289">
        <v>0</v>
      </c>
      <c r="L99" s="160"/>
    </row>
    <row r="100" spans="1:13" ht="9.9499999999999993" customHeight="1" x14ac:dyDescent="0.25">
      <c r="A100" s="158"/>
      <c r="B100" s="54"/>
      <c r="C100" s="54"/>
      <c r="D100" s="252"/>
      <c r="E100" s="252"/>
      <c r="F100" s="252"/>
      <c r="H100" s="54"/>
      <c r="I100" s="394"/>
      <c r="J100" s="252"/>
      <c r="K100" s="252"/>
      <c r="L100" s="160"/>
    </row>
    <row r="101" spans="1:13" x14ac:dyDescent="0.25">
      <c r="A101" s="158"/>
      <c r="B101" s="54"/>
      <c r="C101" s="54"/>
      <c r="D101" s="252"/>
      <c r="E101" s="252"/>
      <c r="F101" s="252"/>
      <c r="H101" s="427" t="s">
        <v>62</v>
      </c>
      <c r="I101" s="427"/>
      <c r="J101" s="71">
        <f>J82+J88+J96</f>
        <v>2240843.9499999997</v>
      </c>
      <c r="K101" s="71">
        <f>K82+K88+K96</f>
        <v>3681206.4799999995</v>
      </c>
      <c r="L101" s="160"/>
    </row>
    <row r="102" spans="1:13" ht="9.9499999999999993" customHeight="1" x14ac:dyDescent="0.25">
      <c r="A102" s="158"/>
      <c r="B102" s="54"/>
      <c r="C102" s="54"/>
      <c r="D102" s="252"/>
      <c r="E102" s="252"/>
      <c r="F102" s="252"/>
      <c r="H102" s="54"/>
      <c r="I102" s="46"/>
      <c r="J102" s="252"/>
      <c r="K102" s="252"/>
      <c r="L102" s="160"/>
    </row>
    <row r="103" spans="1:13" x14ac:dyDescent="0.25">
      <c r="A103" s="158"/>
      <c r="B103" s="54"/>
      <c r="C103" s="54"/>
      <c r="D103" s="252"/>
      <c r="E103" s="252"/>
      <c r="F103" s="252"/>
      <c r="H103" s="427" t="s">
        <v>194</v>
      </c>
      <c r="I103" s="427"/>
      <c r="J103" s="71">
        <f>J78+J101</f>
        <v>2675128.8499999996</v>
      </c>
      <c r="K103" s="71">
        <f>K78+K101</f>
        <v>4154044.9699999997</v>
      </c>
      <c r="L103" s="160"/>
      <c r="M103" s="153"/>
    </row>
    <row r="104" spans="1:13" x14ac:dyDescent="0.25">
      <c r="A104" s="173"/>
      <c r="B104" s="174"/>
      <c r="C104" s="174"/>
      <c r="D104" s="174"/>
      <c r="E104" s="174"/>
      <c r="F104" s="174"/>
      <c r="G104" s="295"/>
      <c r="H104" s="174"/>
      <c r="I104" s="174"/>
      <c r="J104" s="174"/>
      <c r="K104" s="174"/>
      <c r="L104" s="177"/>
      <c r="M104" s="153"/>
    </row>
    <row r="105" spans="1:13" x14ac:dyDescent="0.25">
      <c r="B105" s="46"/>
      <c r="C105" s="46"/>
      <c r="D105" s="179"/>
      <c r="E105" s="179"/>
      <c r="F105" s="179"/>
      <c r="H105" s="46"/>
      <c r="I105" s="46"/>
      <c r="J105" s="179"/>
      <c r="K105" s="179"/>
      <c r="M105" s="153"/>
    </row>
    <row r="106" spans="1:13" x14ac:dyDescent="0.25">
      <c r="A106" s="174"/>
      <c r="B106" s="47"/>
      <c r="C106" s="47"/>
      <c r="D106" s="273"/>
      <c r="E106" s="273"/>
      <c r="F106" s="273"/>
      <c r="G106" s="295"/>
      <c r="H106" s="47"/>
      <c r="I106" s="47"/>
      <c r="J106" s="273"/>
      <c r="K106" s="273"/>
      <c r="M106" s="153"/>
    </row>
    <row r="107" spans="1:13" x14ac:dyDescent="0.25">
      <c r="B107" s="46"/>
      <c r="C107" s="46"/>
      <c r="D107" s="179"/>
      <c r="E107" s="179"/>
      <c r="F107" s="179"/>
      <c r="H107" s="46"/>
      <c r="I107" s="46"/>
      <c r="J107" s="179"/>
      <c r="K107" s="179"/>
      <c r="M107" s="153"/>
    </row>
    <row r="108" spans="1:13" x14ac:dyDescent="0.25">
      <c r="B108" s="424" t="s">
        <v>78</v>
      </c>
      <c r="C108" s="424"/>
      <c r="D108" s="424"/>
      <c r="E108" s="424"/>
      <c r="F108" s="424"/>
      <c r="G108" s="424"/>
      <c r="H108" s="424"/>
      <c r="I108" s="424"/>
      <c r="J108" s="424"/>
      <c r="K108" s="424"/>
      <c r="M108" s="153"/>
    </row>
    <row r="109" spans="1:13" x14ac:dyDescent="0.25">
      <c r="B109" s="396"/>
      <c r="C109" s="396"/>
      <c r="D109" s="396"/>
      <c r="E109" s="396"/>
      <c r="F109" s="396"/>
      <c r="G109" s="396"/>
      <c r="H109" s="396"/>
      <c r="I109" s="396"/>
      <c r="J109" s="396"/>
      <c r="K109" s="396"/>
      <c r="M109" s="153"/>
    </row>
    <row r="110" spans="1:13" x14ac:dyDescent="0.25">
      <c r="B110" s="396"/>
      <c r="C110" s="396"/>
      <c r="D110" s="396"/>
      <c r="E110" s="396"/>
      <c r="F110" s="396"/>
      <c r="G110" s="396"/>
      <c r="H110" s="396"/>
      <c r="I110" s="396"/>
      <c r="J110" s="396"/>
      <c r="K110" s="396"/>
      <c r="M110" s="153"/>
    </row>
    <row r="111" spans="1:13" x14ac:dyDescent="0.25">
      <c r="B111" s="46"/>
      <c r="C111" s="46"/>
      <c r="D111" s="179"/>
      <c r="E111" s="179"/>
      <c r="F111" s="179"/>
      <c r="H111" s="46"/>
      <c r="I111" s="46"/>
      <c r="J111" s="179"/>
      <c r="K111" s="179"/>
      <c r="M111" s="153"/>
    </row>
    <row r="112" spans="1:13" x14ac:dyDescent="0.25">
      <c r="B112" s="46"/>
      <c r="C112" s="425"/>
      <c r="D112" s="425"/>
      <c r="E112" s="273"/>
      <c r="F112" s="179"/>
      <c r="H112" s="425"/>
      <c r="I112" s="425"/>
      <c r="J112" s="179"/>
      <c r="K112" s="179"/>
      <c r="M112" s="153"/>
    </row>
    <row r="113" spans="2:13" x14ac:dyDescent="0.25">
      <c r="B113" s="180"/>
      <c r="C113" s="445" t="s">
        <v>403</v>
      </c>
      <c r="D113" s="445"/>
      <c r="E113" s="445"/>
      <c r="F113" s="179"/>
      <c r="G113" s="296"/>
      <c r="H113" s="426" t="s">
        <v>454</v>
      </c>
      <c r="I113" s="426"/>
      <c r="J113" s="181"/>
      <c r="K113" s="179"/>
      <c r="M113" s="153"/>
    </row>
    <row r="114" spans="2:13" x14ac:dyDescent="0.25">
      <c r="B114" s="182"/>
      <c r="C114" s="422" t="s">
        <v>404</v>
      </c>
      <c r="D114" s="422"/>
      <c r="E114" s="422"/>
      <c r="F114" s="179"/>
      <c r="G114" s="296"/>
      <c r="H114" s="422" t="s">
        <v>455</v>
      </c>
      <c r="I114" s="422"/>
      <c r="J114" s="181"/>
      <c r="K114" s="179"/>
      <c r="M114" s="153"/>
    </row>
  </sheetData>
  <mergeCells count="76">
    <mergeCell ref="G18:I18"/>
    <mergeCell ref="G29:I29"/>
    <mergeCell ref="G34:I34"/>
    <mergeCell ref="A69:C69"/>
    <mergeCell ref="A70:C70"/>
    <mergeCell ref="H70:I70"/>
    <mergeCell ref="G39:H39"/>
    <mergeCell ref="G43:H43"/>
    <mergeCell ref="B56:C56"/>
    <mergeCell ref="G51:H51"/>
    <mergeCell ref="A52:C52"/>
    <mergeCell ref="A53:C53"/>
    <mergeCell ref="G38:H38"/>
    <mergeCell ref="H114:I114"/>
    <mergeCell ref="A18:B18"/>
    <mergeCell ref="A29:B29"/>
    <mergeCell ref="A38:C38"/>
    <mergeCell ref="A58:B58"/>
    <mergeCell ref="B67:C67"/>
    <mergeCell ref="B64:C64"/>
    <mergeCell ref="A45:C45"/>
    <mergeCell ref="H103:I103"/>
    <mergeCell ref="B108:K108"/>
    <mergeCell ref="C112:D112"/>
    <mergeCell ref="H112:I112"/>
    <mergeCell ref="H113:I113"/>
    <mergeCell ref="H93:I93"/>
    <mergeCell ref="H94:I94"/>
    <mergeCell ref="A71:C71"/>
    <mergeCell ref="H99:I99"/>
    <mergeCell ref="H101:I101"/>
    <mergeCell ref="H84:I84"/>
    <mergeCell ref="H85:I85"/>
    <mergeCell ref="H86:I86"/>
    <mergeCell ref="H88:I88"/>
    <mergeCell ref="H90:I90"/>
    <mergeCell ref="H91:I91"/>
    <mergeCell ref="H92:I92"/>
    <mergeCell ref="H78:I78"/>
    <mergeCell ref="H80:I80"/>
    <mergeCell ref="H82:I82"/>
    <mergeCell ref="H96:I96"/>
    <mergeCell ref="H98:I98"/>
    <mergeCell ref="H73:I73"/>
    <mergeCell ref="H74:I74"/>
    <mergeCell ref="H76:I76"/>
    <mergeCell ref="A75:C75"/>
    <mergeCell ref="A76:C76"/>
    <mergeCell ref="A73:C73"/>
    <mergeCell ref="A74:C74"/>
    <mergeCell ref="H71:I71"/>
    <mergeCell ref="H72:I72"/>
    <mergeCell ref="G56:H56"/>
    <mergeCell ref="H64:I64"/>
    <mergeCell ref="H67:I67"/>
    <mergeCell ref="H69:I69"/>
    <mergeCell ref="C3:J3"/>
    <mergeCell ref="C4:J4"/>
    <mergeCell ref="C5:J5"/>
    <mergeCell ref="C6:J6"/>
    <mergeCell ref="C7:K7"/>
    <mergeCell ref="A10:A11"/>
    <mergeCell ref="B10:C11"/>
    <mergeCell ref="G10:G11"/>
    <mergeCell ref="H10:I11"/>
    <mergeCell ref="B16:C16"/>
    <mergeCell ref="G14:I14"/>
    <mergeCell ref="G16:I16"/>
    <mergeCell ref="B81:C81"/>
    <mergeCell ref="B79:C79"/>
    <mergeCell ref="B14:C14"/>
    <mergeCell ref="C113:E113"/>
    <mergeCell ref="C114:E114"/>
    <mergeCell ref="A72:C72"/>
    <mergeCell ref="C85:D92"/>
    <mergeCell ref="A77:C77"/>
  </mergeCells>
  <conditionalFormatting sqref="C85:D92">
    <cfRule type="expression" dxfId="1" priority="1">
      <formula>$E$81&lt;&gt;$K$103</formula>
    </cfRule>
    <cfRule type="expression" dxfId="0" priority="2">
      <formula>$D$81&lt;&gt;$J$103</formula>
    </cfRule>
  </conditionalFormatting>
  <printOptions horizontalCentered="1" verticalCentered="1"/>
  <pageMargins left="0.39370078740157483" right="0.39370078740157483" top="1.1811023622047245" bottom="1.1811023622047245" header="0.31496062992125984" footer="0.31496062992125984"/>
  <pageSetup scale="30" orientation="landscape" horizontalDpi="0" verticalDpi="0" r:id="rId1"/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64"/>
  <sheetViews>
    <sheetView tabSelected="1" view="pageBreakPreview" topLeftCell="A19" zoomScale="60" zoomScaleNormal="90" zoomScalePageLayoutView="80" workbookViewId="0">
      <selection activeCell="E65" sqref="E65:I77"/>
    </sheetView>
  </sheetViews>
  <sheetFormatPr baseColWidth="10" defaultRowHeight="12" x14ac:dyDescent="0.25"/>
  <cols>
    <col min="1" max="1" width="4.5703125" style="62" customWidth="1"/>
    <col min="2" max="2" width="24.7109375" style="62" customWidth="1"/>
    <col min="3" max="3" width="30.85546875" style="62" customWidth="1"/>
    <col min="4" max="5" width="18.7109375" style="62" customWidth="1"/>
    <col min="6" max="6" width="10.7109375" style="62" customWidth="1"/>
    <col min="7" max="7" width="24.7109375" style="62" customWidth="1"/>
    <col min="8" max="8" width="29.7109375" style="263" customWidth="1"/>
    <col min="9" max="10" width="18.7109375" style="62" customWidth="1"/>
    <col min="11" max="11" width="4.5703125" style="62" customWidth="1"/>
    <col min="12" max="16384" width="11.42578125" style="62"/>
  </cols>
  <sheetData>
    <row r="1" spans="1:11" ht="6" customHeight="1" x14ac:dyDescent="0.25">
      <c r="A1" s="101"/>
      <c r="B1" s="99"/>
      <c r="C1" s="260"/>
      <c r="D1" s="99"/>
      <c r="E1" s="99"/>
      <c r="F1" s="260"/>
      <c r="G1" s="260"/>
      <c r="H1" s="261"/>
      <c r="I1" s="99"/>
      <c r="J1" s="99"/>
      <c r="K1" s="99"/>
    </row>
    <row r="2" spans="1:11" s="153" customFormat="1" ht="6" customHeight="1" x14ac:dyDescent="0.25">
      <c r="H2" s="262"/>
    </row>
    <row r="3" spans="1:11" ht="14.1" customHeight="1" x14ac:dyDescent="0.25">
      <c r="A3" s="153"/>
      <c r="C3" s="433"/>
      <c r="D3" s="433"/>
      <c r="E3" s="433"/>
      <c r="F3" s="433"/>
      <c r="G3" s="433"/>
      <c r="H3" s="433"/>
      <c r="I3" s="433"/>
      <c r="J3" s="52"/>
      <c r="K3" s="52"/>
    </row>
    <row r="4" spans="1:11" ht="14.1" customHeight="1" x14ac:dyDescent="0.25">
      <c r="A4" s="244"/>
      <c r="C4" s="433" t="s">
        <v>66</v>
      </c>
      <c r="D4" s="433"/>
      <c r="E4" s="433"/>
      <c r="F4" s="433"/>
      <c r="G4" s="433"/>
      <c r="H4" s="433"/>
      <c r="I4" s="433"/>
      <c r="J4" s="244"/>
      <c r="K4" s="244"/>
    </row>
    <row r="5" spans="1:11" ht="14.1" customHeight="1" x14ac:dyDescent="0.25">
      <c r="A5" s="156"/>
      <c r="C5" s="433" t="s">
        <v>2279</v>
      </c>
      <c r="D5" s="433"/>
      <c r="E5" s="433"/>
      <c r="F5" s="433"/>
      <c r="G5" s="433"/>
      <c r="H5" s="433"/>
      <c r="I5" s="433"/>
      <c r="J5" s="244"/>
      <c r="K5" s="244"/>
    </row>
    <row r="6" spans="1:11" ht="14.1" customHeight="1" x14ac:dyDescent="0.25">
      <c r="A6" s="156"/>
      <c r="C6" s="433" t="s">
        <v>1</v>
      </c>
      <c r="D6" s="433"/>
      <c r="E6" s="433"/>
      <c r="F6" s="433"/>
      <c r="G6" s="433"/>
      <c r="H6" s="433"/>
      <c r="I6" s="433"/>
      <c r="J6" s="244"/>
      <c r="K6" s="244"/>
    </row>
    <row r="7" spans="1:11" ht="20.100000000000001" customHeight="1" x14ac:dyDescent="0.25">
      <c r="A7" s="156"/>
      <c r="B7" s="180" t="s">
        <v>4</v>
      </c>
      <c r="C7" s="434" t="s">
        <v>402</v>
      </c>
      <c r="D7" s="434"/>
      <c r="E7" s="434"/>
      <c r="F7" s="434"/>
      <c r="G7" s="434"/>
      <c r="H7" s="434"/>
      <c r="I7" s="434"/>
      <c r="J7" s="103"/>
    </row>
    <row r="8" spans="1:11" ht="3" customHeight="1" x14ac:dyDescent="0.25">
      <c r="A8" s="52"/>
      <c r="B8" s="52"/>
      <c r="C8" s="52"/>
      <c r="D8" s="52"/>
      <c r="E8" s="52"/>
      <c r="F8" s="52"/>
    </row>
    <row r="9" spans="1:11" s="153" customFormat="1" ht="3" customHeight="1" x14ac:dyDescent="0.25">
      <c r="A9" s="156"/>
      <c r="B9" s="154"/>
      <c r="C9" s="154"/>
      <c r="D9" s="154"/>
      <c r="E9" s="154"/>
      <c r="F9" s="264"/>
      <c r="H9" s="262"/>
    </row>
    <row r="10" spans="1:11" s="153" customFormat="1" ht="3" customHeight="1" x14ac:dyDescent="0.25">
      <c r="A10" s="48"/>
      <c r="B10" s="48"/>
      <c r="C10" s="48"/>
      <c r="D10" s="48"/>
      <c r="E10" s="48"/>
      <c r="F10" s="259"/>
      <c r="H10" s="262"/>
    </row>
    <row r="11" spans="1:11" s="153" customFormat="1" ht="20.100000000000001" customHeight="1" x14ac:dyDescent="0.25">
      <c r="A11" s="49"/>
      <c r="B11" s="432" t="s">
        <v>76</v>
      </c>
      <c r="C11" s="432"/>
      <c r="D11" s="50" t="s">
        <v>67</v>
      </c>
      <c r="E11" s="50" t="s">
        <v>68</v>
      </c>
      <c r="F11" s="84"/>
      <c r="G11" s="432" t="s">
        <v>76</v>
      </c>
      <c r="H11" s="432"/>
      <c r="I11" s="50" t="s">
        <v>67</v>
      </c>
      <c r="J11" s="50" t="s">
        <v>68</v>
      </c>
      <c r="K11" s="51"/>
    </row>
    <row r="12" spans="1:11" ht="3" customHeight="1" x14ac:dyDescent="0.25">
      <c r="A12" s="158"/>
      <c r="B12" s="52"/>
      <c r="C12" s="52"/>
      <c r="D12" s="159"/>
      <c r="E12" s="159"/>
      <c r="F12" s="153"/>
      <c r="G12" s="153"/>
      <c r="H12" s="262"/>
      <c r="I12" s="153"/>
      <c r="J12" s="153"/>
      <c r="K12" s="160"/>
    </row>
    <row r="13" spans="1:11" s="153" customFormat="1" ht="3" customHeight="1" x14ac:dyDescent="0.25">
      <c r="A13" s="158"/>
      <c r="B13" s="52"/>
      <c r="C13" s="52"/>
      <c r="D13" s="265"/>
      <c r="E13" s="265"/>
      <c r="H13" s="262"/>
      <c r="K13" s="160"/>
    </row>
    <row r="14" spans="1:11" x14ac:dyDescent="0.25">
      <c r="A14" s="266"/>
      <c r="B14" s="429" t="s">
        <v>6</v>
      </c>
      <c r="C14" s="429"/>
      <c r="D14" s="214">
        <f>D16+D26</f>
        <v>2299929.66</v>
      </c>
      <c r="E14" s="214">
        <f>E16+E26</f>
        <v>821013.53999999957</v>
      </c>
      <c r="F14" s="153"/>
      <c r="G14" s="429" t="s">
        <v>7</v>
      </c>
      <c r="H14" s="429"/>
      <c r="I14" s="214">
        <f>I16+I27</f>
        <v>0</v>
      </c>
      <c r="J14" s="214">
        <f>J16+J27</f>
        <v>38553.589999999997</v>
      </c>
      <c r="K14" s="160"/>
    </row>
    <row r="15" spans="1:11" x14ac:dyDescent="0.25">
      <c r="A15" s="267"/>
      <c r="B15" s="185"/>
      <c r="C15" s="181"/>
      <c r="D15" s="268"/>
      <c r="E15" s="268"/>
      <c r="F15" s="153"/>
      <c r="G15" s="185"/>
      <c r="H15" s="185"/>
      <c r="I15" s="268"/>
      <c r="J15" s="268"/>
      <c r="K15" s="160"/>
    </row>
    <row r="16" spans="1:11" x14ac:dyDescent="0.25">
      <c r="A16" s="267"/>
      <c r="B16" s="429" t="s">
        <v>8</v>
      </c>
      <c r="C16" s="429"/>
      <c r="D16" s="214">
        <f>SUM(D18:D24)</f>
        <v>2093655.6300000004</v>
      </c>
      <c r="E16" s="214">
        <f>SUM(E18:E24)</f>
        <v>1774</v>
      </c>
      <c r="F16" s="153"/>
      <c r="G16" s="429" t="s">
        <v>9</v>
      </c>
      <c r="H16" s="429"/>
      <c r="I16" s="214">
        <f>SUM(I18:I25)</f>
        <v>0</v>
      </c>
      <c r="J16" s="214">
        <f>SUM(J18:J25)</f>
        <v>38553.589999999997</v>
      </c>
      <c r="K16" s="160"/>
    </row>
    <row r="17" spans="1:11" x14ac:dyDescent="0.25">
      <c r="A17" s="267"/>
      <c r="B17" s="185"/>
      <c r="C17" s="181"/>
      <c r="D17" s="268"/>
      <c r="E17" s="268"/>
      <c r="F17" s="153"/>
      <c r="G17" s="185"/>
      <c r="H17" s="185"/>
      <c r="I17" s="268"/>
      <c r="J17" s="268"/>
      <c r="K17" s="160"/>
    </row>
    <row r="18" spans="1:11" x14ac:dyDescent="0.25">
      <c r="A18" s="266"/>
      <c r="B18" s="428" t="s">
        <v>10</v>
      </c>
      <c r="C18" s="428"/>
      <c r="D18" s="269">
        <f>IF(ESF!D18&lt;ESF!E18,ESF!E18-ESF!D18,0)</f>
        <v>2093655.6300000004</v>
      </c>
      <c r="E18" s="269">
        <f>IF(D18&gt;0,0,ESF!D18-ESF!E18)</f>
        <v>0</v>
      </c>
      <c r="F18" s="153"/>
      <c r="G18" s="428" t="s">
        <v>11</v>
      </c>
      <c r="H18" s="428"/>
      <c r="I18" s="269">
        <f>IF(ESF!I18&gt;ESF!J18,ESF!I18-ESF!J18,0)</f>
        <v>0</v>
      </c>
      <c r="J18" s="269">
        <f>IF(I18&gt;0,0,ESF!J18-ESF!I18)</f>
        <v>38553.589999999997</v>
      </c>
      <c r="K18" s="160"/>
    </row>
    <row r="19" spans="1:11" x14ac:dyDescent="0.25">
      <c r="A19" s="266"/>
      <c r="B19" s="428" t="s">
        <v>12</v>
      </c>
      <c r="C19" s="428"/>
      <c r="D19" s="269">
        <f>IF(ESF!D19&lt;ESF!E19,ESF!E19-ESF!D19,0)</f>
        <v>0</v>
      </c>
      <c r="E19" s="269">
        <f>IF(D19&gt;0,0,ESF!D19-ESF!E19)</f>
        <v>1774</v>
      </c>
      <c r="F19" s="153"/>
      <c r="G19" s="428" t="s">
        <v>13</v>
      </c>
      <c r="H19" s="428"/>
      <c r="I19" s="269">
        <f>IF(ESF!I19&gt;ESF!J19,ESF!I19-ESF!J19,0)</f>
        <v>0</v>
      </c>
      <c r="J19" s="269">
        <f>IF(I19&gt;0,0,ESF!J19-ESF!I19)</f>
        <v>0</v>
      </c>
      <c r="K19" s="160"/>
    </row>
    <row r="20" spans="1:11" x14ac:dyDescent="0.25">
      <c r="A20" s="266"/>
      <c r="B20" s="428" t="s">
        <v>14</v>
      </c>
      <c r="C20" s="428"/>
      <c r="D20" s="269">
        <f>IF(ESF!D20&lt;ESF!E20,ESF!E20-ESF!D20,0)</f>
        <v>0</v>
      </c>
      <c r="E20" s="269">
        <f>IF(D20&gt;0,0,ESF!D20-ESF!E20)</f>
        <v>0</v>
      </c>
      <c r="F20" s="153"/>
      <c r="G20" s="428" t="s">
        <v>15</v>
      </c>
      <c r="H20" s="428"/>
      <c r="I20" s="269">
        <f>IF(ESF!I20&gt;ESF!J20,ESF!I20-ESF!J20,0)</f>
        <v>0</v>
      </c>
      <c r="J20" s="269">
        <f>IF(I20&gt;0,0,ESF!J20-ESF!I20)</f>
        <v>0</v>
      </c>
      <c r="K20" s="160"/>
    </row>
    <row r="21" spans="1:11" x14ac:dyDescent="0.25">
      <c r="A21" s="266"/>
      <c r="B21" s="428" t="s">
        <v>16</v>
      </c>
      <c r="C21" s="428"/>
      <c r="D21" s="269">
        <f>IF(ESF!D21&lt;ESF!E21,ESF!E21-ESF!D21,0)</f>
        <v>0</v>
      </c>
      <c r="E21" s="269">
        <f>IF(D21&gt;0,0,ESF!D21-ESF!E21)</f>
        <v>0</v>
      </c>
      <c r="F21" s="153"/>
      <c r="G21" s="428" t="s">
        <v>17</v>
      </c>
      <c r="H21" s="428"/>
      <c r="I21" s="269">
        <f>IF(ESF!I21&gt;ESF!J21,ESF!I21-ESF!J21,0)</f>
        <v>0</v>
      </c>
      <c r="J21" s="269">
        <f>IF(I21&gt;0,0,ESF!J21-ESF!I21)</f>
        <v>0</v>
      </c>
      <c r="K21" s="160"/>
    </row>
    <row r="22" spans="1:11" x14ac:dyDescent="0.25">
      <c r="A22" s="266"/>
      <c r="B22" s="428" t="s">
        <v>18</v>
      </c>
      <c r="C22" s="428"/>
      <c r="D22" s="269">
        <f>IF(ESF!D22&lt;ESF!E22,ESF!E22-ESF!D22,0)</f>
        <v>0</v>
      </c>
      <c r="E22" s="269">
        <f>IF(D22&gt;0,0,ESF!D22-ESF!E22)</f>
        <v>0</v>
      </c>
      <c r="F22" s="153"/>
      <c r="G22" s="428" t="s">
        <v>19</v>
      </c>
      <c r="H22" s="428"/>
      <c r="I22" s="269">
        <f>IF(ESF!I22&gt;ESF!J22,ESF!I22-ESF!J22,0)</f>
        <v>0</v>
      </c>
      <c r="J22" s="269">
        <f>IF(I22&gt;0,0,ESF!J22-ESF!I22)</f>
        <v>0</v>
      </c>
      <c r="K22" s="160"/>
    </row>
    <row r="23" spans="1:11" ht="25.5" customHeight="1" x14ac:dyDescent="0.25">
      <c r="A23" s="266"/>
      <c r="B23" s="428" t="s">
        <v>20</v>
      </c>
      <c r="C23" s="428"/>
      <c r="D23" s="269">
        <f>IF(ESF!D23&lt;ESF!E23,ESF!E23-ESF!D23,0)</f>
        <v>0</v>
      </c>
      <c r="E23" s="269">
        <f>IF(D23&gt;0,0,ESF!D23-ESF!E23)</f>
        <v>0</v>
      </c>
      <c r="F23" s="153"/>
      <c r="G23" s="430" t="s">
        <v>21</v>
      </c>
      <c r="H23" s="430"/>
      <c r="I23" s="269">
        <f>IF(ESF!I23&gt;ESF!J23,ESF!I23-ESF!J23,0)</f>
        <v>0</v>
      </c>
      <c r="J23" s="269">
        <f>IF(I23&gt;0,0,ESF!J23-ESF!I23)</f>
        <v>0</v>
      </c>
      <c r="K23" s="160"/>
    </row>
    <row r="24" spans="1:11" x14ac:dyDescent="0.25">
      <c r="A24" s="266"/>
      <c r="B24" s="428" t="s">
        <v>22</v>
      </c>
      <c r="C24" s="428"/>
      <c r="D24" s="269">
        <f>IF(ESF!D24&lt;ESF!E24,ESF!E24-ESF!D24,0)</f>
        <v>0</v>
      </c>
      <c r="E24" s="269">
        <f>IF(D24&gt;0,0,ESF!D24-ESF!E24)</f>
        <v>0</v>
      </c>
      <c r="F24" s="153"/>
      <c r="G24" s="428" t="s">
        <v>23</v>
      </c>
      <c r="H24" s="428"/>
      <c r="I24" s="269">
        <f>IF(ESF!I24&gt;ESF!J24,ESF!I24-ESF!J24,0)</f>
        <v>0</v>
      </c>
      <c r="J24" s="269">
        <f>IF(I24&gt;0,0,ESF!J24-ESF!I24)</f>
        <v>0</v>
      </c>
      <c r="K24" s="160"/>
    </row>
    <row r="25" spans="1:11" x14ac:dyDescent="0.25">
      <c r="A25" s="267"/>
      <c r="B25" s="185"/>
      <c r="C25" s="181"/>
      <c r="D25" s="268"/>
      <c r="E25" s="268"/>
      <c r="F25" s="153"/>
      <c r="G25" s="428" t="s">
        <v>24</v>
      </c>
      <c r="H25" s="428"/>
      <c r="I25" s="269">
        <f>IF(ESF!I25&gt;ESF!J25,ESF!I25-ESF!J25,0)</f>
        <v>0</v>
      </c>
      <c r="J25" s="269">
        <f>IF(I25&gt;0,0,ESF!J25-ESF!I25)</f>
        <v>0</v>
      </c>
      <c r="K25" s="160"/>
    </row>
    <row r="26" spans="1:11" x14ac:dyDescent="0.25">
      <c r="A26" s="267"/>
      <c r="B26" s="429" t="s">
        <v>27</v>
      </c>
      <c r="C26" s="429"/>
      <c r="D26" s="214">
        <f>SUM(D28:D36)</f>
        <v>206274.0299999998</v>
      </c>
      <c r="E26" s="214">
        <f>SUM(E28:E36)</f>
        <v>819239.53999999957</v>
      </c>
      <c r="F26" s="153"/>
      <c r="G26" s="185"/>
      <c r="H26" s="185"/>
      <c r="I26" s="268"/>
      <c r="J26" s="268"/>
      <c r="K26" s="160"/>
    </row>
    <row r="27" spans="1:11" x14ac:dyDescent="0.25">
      <c r="A27" s="267"/>
      <c r="B27" s="185"/>
      <c r="C27" s="181"/>
      <c r="D27" s="268"/>
      <c r="E27" s="268"/>
      <c r="F27" s="153"/>
      <c r="G27" s="427" t="s">
        <v>28</v>
      </c>
      <c r="H27" s="427"/>
      <c r="I27" s="214">
        <f>SUM(I29:I34)</f>
        <v>0</v>
      </c>
      <c r="J27" s="214">
        <f>SUM(J29:J34)</f>
        <v>0</v>
      </c>
      <c r="K27" s="160"/>
    </row>
    <row r="28" spans="1:11" x14ac:dyDescent="0.25">
      <c r="A28" s="266"/>
      <c r="B28" s="428" t="s">
        <v>29</v>
      </c>
      <c r="C28" s="428"/>
      <c r="D28" s="269">
        <f>IF(ESF!D31&lt;ESF!E31,ESF!E31-ESF!D31,0)</f>
        <v>0</v>
      </c>
      <c r="E28" s="269">
        <f>IF(D28&gt;0,0,ESF!D31-ESF!E31)</f>
        <v>0</v>
      </c>
      <c r="F28" s="153"/>
      <c r="G28" s="185"/>
      <c r="H28" s="185"/>
      <c r="I28" s="268"/>
      <c r="J28" s="268"/>
      <c r="K28" s="160"/>
    </row>
    <row r="29" spans="1:11" x14ac:dyDescent="0.25">
      <c r="A29" s="266"/>
      <c r="B29" s="428" t="s">
        <v>31</v>
      </c>
      <c r="C29" s="428"/>
      <c r="D29" s="269">
        <f>IF(ESF!D32&lt;ESF!E32,ESF!E32-ESF!D32,0)</f>
        <v>0</v>
      </c>
      <c r="E29" s="269">
        <f>IF(D29&gt;0,0,ESF!D32-ESF!E32)</f>
        <v>0</v>
      </c>
      <c r="F29" s="153"/>
      <c r="G29" s="428" t="s">
        <v>30</v>
      </c>
      <c r="H29" s="428"/>
      <c r="I29" s="269">
        <f>IF(ESF!I31&gt;ESF!J31,ESF!I31-ESF!J31,0)</f>
        <v>0</v>
      </c>
      <c r="J29" s="269">
        <f>IF(I29&gt;0,0,ESF!J31-ESF!I31)</f>
        <v>0</v>
      </c>
      <c r="K29" s="160"/>
    </row>
    <row r="30" spans="1:11" x14ac:dyDescent="0.25">
      <c r="A30" s="266"/>
      <c r="B30" s="428" t="s">
        <v>33</v>
      </c>
      <c r="C30" s="428"/>
      <c r="D30" s="269">
        <f>IF(ESF!D33&lt;ESF!E33,ESF!E33-ESF!D33,0)</f>
        <v>0</v>
      </c>
      <c r="E30" s="269">
        <f>IF(D30&gt;0,0,ESF!D33-ESF!E33)</f>
        <v>0</v>
      </c>
      <c r="F30" s="153"/>
      <c r="G30" s="428" t="s">
        <v>32</v>
      </c>
      <c r="H30" s="428"/>
      <c r="I30" s="269">
        <f>IF(ESF!I32&gt;ESF!J32,ESF!I32-ESF!J32,0)</f>
        <v>0</v>
      </c>
      <c r="J30" s="269">
        <f>IF(I30&gt;0,0,ESF!J32-ESF!I32)</f>
        <v>0</v>
      </c>
      <c r="K30" s="160"/>
    </row>
    <row r="31" spans="1:11" x14ac:dyDescent="0.25">
      <c r="A31" s="266"/>
      <c r="B31" s="428" t="s">
        <v>35</v>
      </c>
      <c r="C31" s="428"/>
      <c r="D31" s="269">
        <f>IF(ESF!D34&lt;ESF!E34,ESF!E34-ESF!D34,0)</f>
        <v>0</v>
      </c>
      <c r="E31" s="269">
        <f>IF(D31&gt;0,0,ESF!D34-ESF!E34)</f>
        <v>819239.53999999957</v>
      </c>
      <c r="F31" s="153"/>
      <c r="G31" s="428" t="s">
        <v>34</v>
      </c>
      <c r="H31" s="428"/>
      <c r="I31" s="269">
        <f>IF(ESF!I33&gt;ESF!J33,ESF!I33-ESF!J33,0)</f>
        <v>0</v>
      </c>
      <c r="J31" s="269">
        <f>IF(I31&gt;0,0,ESF!J33-ESF!I33)</f>
        <v>0</v>
      </c>
      <c r="K31" s="160"/>
    </row>
    <row r="32" spans="1:11" x14ac:dyDescent="0.25">
      <c r="A32" s="266"/>
      <c r="B32" s="428" t="s">
        <v>37</v>
      </c>
      <c r="C32" s="428"/>
      <c r="D32" s="269">
        <f>IF(ESF!D35&lt;ESF!E35,ESF!E35-ESF!D35,0)</f>
        <v>0</v>
      </c>
      <c r="E32" s="269">
        <f>IF(D32&gt;0,0,ESF!D35-ESF!E35)</f>
        <v>0</v>
      </c>
      <c r="F32" s="153"/>
      <c r="G32" s="428" t="s">
        <v>36</v>
      </c>
      <c r="H32" s="428"/>
      <c r="I32" s="269">
        <f>IF(ESF!I34&gt;ESF!J34,ESF!I34-ESF!J34,0)</f>
        <v>0</v>
      </c>
      <c r="J32" s="269">
        <f>IF(I32&gt;0,0,ESF!J34-ESF!I34)</f>
        <v>0</v>
      </c>
      <c r="K32" s="160"/>
    </row>
    <row r="33" spans="1:11" ht="26.1" customHeight="1" x14ac:dyDescent="0.25">
      <c r="A33" s="266"/>
      <c r="B33" s="430" t="s">
        <v>39</v>
      </c>
      <c r="C33" s="430"/>
      <c r="D33" s="269">
        <f>IF(ESF!D36&lt;ESF!E36,ESF!E36-ESF!D36,0)</f>
        <v>206274.0299999998</v>
      </c>
      <c r="E33" s="269">
        <f>IF(D33&gt;0,0,ESF!D36-ESF!E36)</f>
        <v>0</v>
      </c>
      <c r="F33" s="153"/>
      <c r="G33" s="430" t="s">
        <v>38</v>
      </c>
      <c r="H33" s="430"/>
      <c r="I33" s="269">
        <f>IF(ESF!I35&gt;ESF!J35,ESF!I35-ESF!J35,0)</f>
        <v>0</v>
      </c>
      <c r="J33" s="269">
        <f>IF(I33&gt;0,0,ESF!J35-ESF!I35)</f>
        <v>0</v>
      </c>
      <c r="K33" s="160"/>
    </row>
    <row r="34" spans="1:11" x14ac:dyDescent="0.25">
      <c r="A34" s="266"/>
      <c r="B34" s="428" t="s">
        <v>41</v>
      </c>
      <c r="C34" s="428"/>
      <c r="D34" s="269">
        <f>IF(ESF!D37&lt;ESF!E37,ESF!E37-ESF!D37,0)</f>
        <v>0</v>
      </c>
      <c r="E34" s="269">
        <f>IF(D34&gt;0,0,ESF!D37-ESF!E37)</f>
        <v>0</v>
      </c>
      <c r="F34" s="153"/>
      <c r="G34" s="428" t="s">
        <v>40</v>
      </c>
      <c r="H34" s="428"/>
      <c r="I34" s="269">
        <f>IF(ESF!I36&gt;ESF!J36,ESF!I36-ESF!J36,0)</f>
        <v>0</v>
      </c>
      <c r="J34" s="269">
        <f>IF(I34&gt;0,0,ESF!J36-ESF!I36)</f>
        <v>0</v>
      </c>
      <c r="K34" s="160"/>
    </row>
    <row r="35" spans="1:11" ht="25.5" customHeight="1" x14ac:dyDescent="0.25">
      <c r="A35" s="266"/>
      <c r="B35" s="430" t="s">
        <v>42</v>
      </c>
      <c r="C35" s="430"/>
      <c r="D35" s="269">
        <f>IF(ESF!D38&lt;ESF!E38,ESF!E38-ESF!D38,0)</f>
        <v>0</v>
      </c>
      <c r="E35" s="269">
        <f>IF(D35&gt;0,0,ESF!D38-ESF!E38)</f>
        <v>0</v>
      </c>
      <c r="F35" s="153"/>
      <c r="G35" s="185"/>
      <c r="H35" s="185"/>
      <c r="I35" s="270"/>
      <c r="J35" s="270"/>
      <c r="K35" s="160"/>
    </row>
    <row r="36" spans="1:11" x14ac:dyDescent="0.25">
      <c r="A36" s="266"/>
      <c r="B36" s="428" t="s">
        <v>44</v>
      </c>
      <c r="C36" s="428"/>
      <c r="D36" s="269">
        <f>IF(ESF!D39&lt;ESF!E39,ESF!E39-ESF!D39,0)</f>
        <v>0</v>
      </c>
      <c r="E36" s="269">
        <f>IF(D36&gt;0,0,ESF!D39-ESF!E39)</f>
        <v>0</v>
      </c>
      <c r="F36" s="153"/>
      <c r="G36" s="429" t="s">
        <v>47</v>
      </c>
      <c r="H36" s="429"/>
      <c r="I36" s="214">
        <f>I38+I44+I52</f>
        <v>0</v>
      </c>
      <c r="J36" s="214">
        <f>J38+J44+J52</f>
        <v>1440362.53</v>
      </c>
      <c r="K36" s="160"/>
    </row>
    <row r="37" spans="1:11" x14ac:dyDescent="0.25">
      <c r="A37" s="267"/>
      <c r="B37" s="185"/>
      <c r="C37" s="181"/>
      <c r="D37" s="270"/>
      <c r="E37" s="270"/>
      <c r="F37" s="153"/>
      <c r="G37" s="185"/>
      <c r="H37" s="185"/>
      <c r="I37" s="268"/>
      <c r="J37" s="268"/>
      <c r="K37" s="160"/>
    </row>
    <row r="38" spans="1:11" x14ac:dyDescent="0.25">
      <c r="A38" s="266"/>
      <c r="B38" s="153"/>
      <c r="C38" s="153"/>
      <c r="D38" s="153"/>
      <c r="E38" s="153"/>
      <c r="F38" s="153"/>
      <c r="G38" s="429" t="s">
        <v>49</v>
      </c>
      <c r="H38" s="429"/>
      <c r="I38" s="214">
        <f>SUM(I40:I42)</f>
        <v>0</v>
      </c>
      <c r="J38" s="214">
        <f>SUM(J40:J42)</f>
        <v>0</v>
      </c>
      <c r="K38" s="160"/>
    </row>
    <row r="39" spans="1:11" x14ac:dyDescent="0.25">
      <c r="A39" s="267"/>
      <c r="B39" s="153"/>
      <c r="C39" s="153"/>
      <c r="D39" s="153"/>
      <c r="E39" s="153"/>
      <c r="F39" s="153"/>
      <c r="G39" s="185"/>
      <c r="H39" s="185"/>
      <c r="I39" s="268"/>
      <c r="J39" s="268"/>
      <c r="K39" s="160"/>
    </row>
    <row r="40" spans="1:11" x14ac:dyDescent="0.25">
      <c r="A40" s="266"/>
      <c r="B40" s="153"/>
      <c r="C40" s="153"/>
      <c r="D40" s="153"/>
      <c r="E40" s="153"/>
      <c r="F40" s="153"/>
      <c r="G40" s="428" t="s">
        <v>50</v>
      </c>
      <c r="H40" s="428"/>
      <c r="I40" s="269">
        <f>IF(ESF!I46&gt;ESF!J46,ESF!I46-ESF!J46,0)</f>
        <v>0</v>
      </c>
      <c r="J40" s="269">
        <f>IF(I40&gt;0,0,ESF!J46-ESF!I46)</f>
        <v>0</v>
      </c>
      <c r="K40" s="160"/>
    </row>
    <row r="41" spans="1:11" x14ac:dyDescent="0.25">
      <c r="A41" s="267"/>
      <c r="B41" s="153"/>
      <c r="C41" s="153"/>
      <c r="D41" s="153"/>
      <c r="E41" s="153"/>
      <c r="F41" s="153"/>
      <c r="G41" s="428" t="s">
        <v>51</v>
      </c>
      <c r="H41" s="428"/>
      <c r="I41" s="269">
        <f>IF(ESF!I47&gt;ESF!J47,ESF!I47-ESF!J47,0)</f>
        <v>0</v>
      </c>
      <c r="J41" s="269">
        <f>IF(I41&gt;0,0,ESF!J47-ESF!I47)</f>
        <v>0</v>
      </c>
      <c r="K41" s="160"/>
    </row>
    <row r="42" spans="1:11" x14ac:dyDescent="0.25">
      <c r="A42" s="266"/>
      <c r="B42" s="153"/>
      <c r="C42" s="153"/>
      <c r="D42" s="153"/>
      <c r="E42" s="153"/>
      <c r="F42" s="153"/>
      <c r="G42" s="428" t="s">
        <v>52</v>
      </c>
      <c r="H42" s="428"/>
      <c r="I42" s="269">
        <f>IF(ESF!I48&gt;ESF!J48,ESF!I48-ESF!J48,0)</f>
        <v>0</v>
      </c>
      <c r="J42" s="269">
        <f>IF(I42&gt;0,0,ESF!J48-ESF!I48)</f>
        <v>0</v>
      </c>
      <c r="K42" s="160"/>
    </row>
    <row r="43" spans="1:11" x14ac:dyDescent="0.25">
      <c r="A43" s="266"/>
      <c r="B43" s="153"/>
      <c r="C43" s="153"/>
      <c r="D43" s="153"/>
      <c r="E43" s="153"/>
      <c r="F43" s="153"/>
      <c r="G43" s="185"/>
      <c r="H43" s="185"/>
      <c r="I43" s="268"/>
      <c r="J43" s="268"/>
      <c r="K43" s="160"/>
    </row>
    <row r="44" spans="1:11" x14ac:dyDescent="0.25">
      <c r="A44" s="266"/>
      <c r="B44" s="153"/>
      <c r="C44" s="153"/>
      <c r="D44" s="153"/>
      <c r="E44" s="153"/>
      <c r="F44" s="153"/>
      <c r="G44" s="429" t="s">
        <v>53</v>
      </c>
      <c r="H44" s="429"/>
      <c r="I44" s="214">
        <f>SUM(I46:I50)</f>
        <v>0</v>
      </c>
      <c r="J44" s="214">
        <f>SUM(J46:J50)</f>
        <v>1440362.53</v>
      </c>
      <c r="K44" s="160"/>
    </row>
    <row r="45" spans="1:11" x14ac:dyDescent="0.25">
      <c r="A45" s="266"/>
      <c r="B45" s="153"/>
      <c r="C45" s="153"/>
      <c r="D45" s="153"/>
      <c r="E45" s="153"/>
      <c r="F45" s="153"/>
      <c r="G45" s="185"/>
      <c r="H45" s="185"/>
      <c r="I45" s="268"/>
      <c r="J45" s="268"/>
      <c r="K45" s="160"/>
    </row>
    <row r="46" spans="1:11" x14ac:dyDescent="0.25">
      <c r="A46" s="266"/>
      <c r="B46" s="153"/>
      <c r="C46" s="153"/>
      <c r="D46" s="153"/>
      <c r="E46" s="153"/>
      <c r="F46" s="153"/>
      <c r="G46" s="428" t="s">
        <v>54</v>
      </c>
      <c r="H46" s="428"/>
      <c r="I46" s="269">
        <f>IF(ESF!I52&gt;ESF!J52,ESF!I52-ESF!J52,0)</f>
        <v>0</v>
      </c>
      <c r="J46" s="269">
        <f>IF(I46&gt;0,0,ESF!J52-ESF!I52)</f>
        <v>772385.79000000027</v>
      </c>
      <c r="K46" s="160"/>
    </row>
    <row r="47" spans="1:11" x14ac:dyDescent="0.25">
      <c r="A47" s="266"/>
      <c r="B47" s="153"/>
      <c r="C47" s="153"/>
      <c r="D47" s="153"/>
      <c r="E47" s="153"/>
      <c r="F47" s="153"/>
      <c r="G47" s="428" t="s">
        <v>55</v>
      </c>
      <c r="H47" s="428"/>
      <c r="I47" s="269">
        <f>IF(ESF!I53&gt;ESF!J53,ESF!I53-ESF!J53,0)</f>
        <v>0</v>
      </c>
      <c r="J47" s="269">
        <f>IF(I47&gt;0,0,ESF!J53-ESF!I53)</f>
        <v>667976.73999999976</v>
      </c>
      <c r="K47" s="160"/>
    </row>
    <row r="48" spans="1:11" x14ac:dyDescent="0.25">
      <c r="A48" s="266"/>
      <c r="B48" s="153"/>
      <c r="C48" s="153"/>
      <c r="D48" s="153"/>
      <c r="E48" s="153"/>
      <c r="F48" s="153"/>
      <c r="G48" s="428" t="s">
        <v>56</v>
      </c>
      <c r="H48" s="428"/>
      <c r="I48" s="269">
        <f>IF(ESF!I54&gt;ESF!J54,ESF!I54-ESF!J54,0)</f>
        <v>0</v>
      </c>
      <c r="J48" s="269">
        <f>IF(I48&gt;0,0,ESF!J54-ESF!I54)</f>
        <v>0</v>
      </c>
      <c r="K48" s="160"/>
    </row>
    <row r="49" spans="1:11" x14ac:dyDescent="0.25">
      <c r="A49" s="266"/>
      <c r="B49" s="153"/>
      <c r="C49" s="153"/>
      <c r="D49" s="153"/>
      <c r="E49" s="153"/>
      <c r="F49" s="153"/>
      <c r="G49" s="428" t="s">
        <v>57</v>
      </c>
      <c r="H49" s="428"/>
      <c r="I49" s="269">
        <f>IF(ESF!I55&gt;ESF!J55,ESF!I55-ESF!J55,0)</f>
        <v>0</v>
      </c>
      <c r="J49" s="269">
        <f>IF(I49&gt;0,0,ESF!J55-ESF!I55)</f>
        <v>0</v>
      </c>
      <c r="K49" s="160"/>
    </row>
    <row r="50" spans="1:11" x14ac:dyDescent="0.25">
      <c r="A50" s="267"/>
      <c r="B50" s="153"/>
      <c r="C50" s="153"/>
      <c r="D50" s="153"/>
      <c r="E50" s="153"/>
      <c r="F50" s="153"/>
      <c r="G50" s="428" t="s">
        <v>58</v>
      </c>
      <c r="H50" s="428"/>
      <c r="I50" s="269">
        <f>IF(ESF!I56&gt;ESF!J56,ESF!I56-ESF!J56,0)</f>
        <v>0</v>
      </c>
      <c r="J50" s="269">
        <f>IF(I50&gt;0,0,ESF!J56-ESF!I56)</f>
        <v>0</v>
      </c>
      <c r="K50" s="160"/>
    </row>
    <row r="51" spans="1:11" x14ac:dyDescent="0.25">
      <c r="A51" s="266"/>
      <c r="B51" s="153"/>
      <c r="C51" s="153"/>
      <c r="D51" s="153"/>
      <c r="E51" s="153"/>
      <c r="F51" s="153"/>
      <c r="G51" s="185"/>
      <c r="H51" s="185"/>
      <c r="I51" s="268"/>
      <c r="J51" s="268"/>
      <c r="K51" s="160"/>
    </row>
    <row r="52" spans="1:11" ht="26.1" customHeight="1" x14ac:dyDescent="0.25">
      <c r="A52" s="267"/>
      <c r="B52" s="153"/>
      <c r="C52" s="153"/>
      <c r="D52" s="153"/>
      <c r="E52" s="153"/>
      <c r="F52" s="153"/>
      <c r="G52" s="429" t="s">
        <v>80</v>
      </c>
      <c r="H52" s="429"/>
      <c r="I52" s="214">
        <f>SUM(I54:I55)</f>
        <v>0</v>
      </c>
      <c r="J52" s="214">
        <f>SUM(J54:J55)</f>
        <v>0</v>
      </c>
      <c r="K52" s="160"/>
    </row>
    <row r="53" spans="1:11" x14ac:dyDescent="0.25">
      <c r="A53" s="266"/>
      <c r="B53" s="153"/>
      <c r="C53" s="153"/>
      <c r="D53" s="153"/>
      <c r="E53" s="153"/>
      <c r="F53" s="153"/>
      <c r="G53" s="185"/>
      <c r="H53" s="185"/>
      <c r="I53" s="268"/>
      <c r="J53" s="268"/>
      <c r="K53" s="160"/>
    </row>
    <row r="54" spans="1:11" x14ac:dyDescent="0.25">
      <c r="A54" s="266"/>
      <c r="B54" s="153"/>
      <c r="C54" s="153"/>
      <c r="D54" s="153"/>
      <c r="E54" s="153"/>
      <c r="F54" s="153"/>
      <c r="G54" s="428" t="s">
        <v>60</v>
      </c>
      <c r="H54" s="428"/>
      <c r="I54" s="269">
        <f>IF(ESF!I60&gt;ESF!J60,ESF!I60-ESF!J60,0)</f>
        <v>0</v>
      </c>
      <c r="J54" s="269">
        <f>IF(I54&gt;0,0,ESF!J60-ESF!I60)</f>
        <v>0</v>
      </c>
      <c r="K54" s="160"/>
    </row>
    <row r="55" spans="1:11" ht="19.5" customHeight="1" x14ac:dyDescent="0.25">
      <c r="A55" s="271"/>
      <c r="B55" s="174"/>
      <c r="C55" s="174"/>
      <c r="D55" s="174"/>
      <c r="E55" s="174"/>
      <c r="F55" s="174"/>
      <c r="G55" s="451" t="s">
        <v>61</v>
      </c>
      <c r="H55" s="451"/>
      <c r="I55" s="272">
        <f>IF(ESF!I61&gt;ESF!J61,ESF!I61-ESF!J61,0)</f>
        <v>0</v>
      </c>
      <c r="J55" s="272">
        <f>IF(I55&gt;0,0,ESF!J61-ESF!I61)</f>
        <v>0</v>
      </c>
      <c r="K55" s="177"/>
    </row>
    <row r="56" spans="1:11" ht="6" customHeight="1" x14ac:dyDescent="0.25">
      <c r="A56" s="201"/>
      <c r="B56" s="174"/>
      <c r="C56" s="47"/>
      <c r="D56" s="47"/>
      <c r="E56" s="273"/>
      <c r="F56" s="273"/>
      <c r="G56" s="174"/>
      <c r="H56" s="53"/>
      <c r="I56" s="47"/>
      <c r="J56" s="273"/>
      <c r="K56" s="273"/>
    </row>
    <row r="57" spans="1:11" ht="6" customHeight="1" x14ac:dyDescent="0.25">
      <c r="A57" s="153"/>
      <c r="C57" s="46"/>
      <c r="D57" s="46"/>
      <c r="E57" s="179"/>
      <c r="F57" s="179"/>
      <c r="H57" s="54"/>
      <c r="I57" s="46"/>
      <c r="J57" s="179"/>
      <c r="K57" s="179"/>
    </row>
    <row r="58" spans="1:11" ht="6" customHeight="1" x14ac:dyDescent="0.25">
      <c r="B58" s="46"/>
      <c r="C58" s="46"/>
      <c r="D58" s="179"/>
      <c r="E58" s="179"/>
      <c r="G58" s="46"/>
      <c r="H58" s="54"/>
      <c r="I58" s="179"/>
      <c r="J58" s="179"/>
    </row>
    <row r="59" spans="1:11" ht="15" customHeight="1" x14ac:dyDescent="0.25">
      <c r="B59" s="424" t="s">
        <v>78</v>
      </c>
      <c r="C59" s="424"/>
      <c r="D59" s="424"/>
      <c r="E59" s="424"/>
      <c r="F59" s="424"/>
      <c r="G59" s="424"/>
      <c r="H59" s="424"/>
      <c r="I59" s="424"/>
      <c r="J59" s="424"/>
    </row>
    <row r="60" spans="1:11" ht="9.75" customHeight="1" x14ac:dyDescent="0.25">
      <c r="B60" s="46"/>
      <c r="C60" s="46"/>
      <c r="D60" s="179"/>
      <c r="E60" s="179"/>
      <c r="G60" s="46"/>
      <c r="H60" s="54"/>
      <c r="I60" s="179"/>
      <c r="J60" s="179"/>
    </row>
    <row r="61" spans="1:11" ht="72" customHeight="1" x14ac:dyDescent="0.25">
      <c r="B61" s="46"/>
      <c r="C61" s="55"/>
      <c r="D61" s="274"/>
      <c r="E61" s="179"/>
      <c r="G61" s="55"/>
      <c r="H61" s="93"/>
      <c r="I61" s="179"/>
      <c r="J61" s="179"/>
    </row>
    <row r="62" spans="1:11" ht="14.1" customHeight="1" x14ac:dyDescent="0.25">
      <c r="B62" s="180"/>
      <c r="C62" s="426" t="s">
        <v>403</v>
      </c>
      <c r="D62" s="441"/>
      <c r="E62" s="179"/>
      <c r="F62" s="179"/>
      <c r="G62" s="426" t="s">
        <v>454</v>
      </c>
      <c r="H62" s="426"/>
      <c r="I62" s="181"/>
      <c r="J62" s="179"/>
    </row>
    <row r="63" spans="1:11" ht="14.1" customHeight="1" x14ac:dyDescent="0.25">
      <c r="B63" s="182"/>
      <c r="C63" s="422" t="s">
        <v>404</v>
      </c>
      <c r="D63" s="422"/>
      <c r="E63" s="179"/>
      <c r="F63" s="179"/>
      <c r="G63" s="422" t="s">
        <v>455</v>
      </c>
      <c r="H63" s="422"/>
      <c r="I63" s="181"/>
      <c r="J63" s="179"/>
    </row>
    <row r="64" spans="1:11" x14ac:dyDescent="0.25">
      <c r="A64" s="275"/>
      <c r="F64" s="153"/>
    </row>
  </sheetData>
  <sheetProtection formatCells="0" selectLockedCells="1"/>
  <mergeCells count="62">
    <mergeCell ref="C3:I3"/>
    <mergeCell ref="C4:I4"/>
    <mergeCell ref="C5:I5"/>
    <mergeCell ref="C6:I6"/>
    <mergeCell ref="G11:H11"/>
    <mergeCell ref="C7:I7"/>
    <mergeCell ref="G20:H20"/>
    <mergeCell ref="G14:H14"/>
    <mergeCell ref="G16:H16"/>
    <mergeCell ref="G18:H18"/>
    <mergeCell ref="B11:C11"/>
    <mergeCell ref="G19:H19"/>
    <mergeCell ref="B14:C14"/>
    <mergeCell ref="B16:C16"/>
    <mergeCell ref="B18:C18"/>
    <mergeCell ref="B19:C19"/>
    <mergeCell ref="B20:C20"/>
    <mergeCell ref="B36:C36"/>
    <mergeCell ref="G34:H34"/>
    <mergeCell ref="G41:H41"/>
    <mergeCell ref="B26:C26"/>
    <mergeCell ref="B35:C35"/>
    <mergeCell ref="B34:C34"/>
    <mergeCell ref="B28:C28"/>
    <mergeCell ref="B29:C29"/>
    <mergeCell ref="B33:C33"/>
    <mergeCell ref="G46:H46"/>
    <mergeCell ref="G25:H25"/>
    <mergeCell ref="G27:H27"/>
    <mergeCell ref="G29:H29"/>
    <mergeCell ref="G38:H38"/>
    <mergeCell ref="G40:H40"/>
    <mergeCell ref="G44:H44"/>
    <mergeCell ref="G42:H42"/>
    <mergeCell ref="G36:H36"/>
    <mergeCell ref="G30:H30"/>
    <mergeCell ref="G31:H31"/>
    <mergeCell ref="G32:H32"/>
    <mergeCell ref="G47:H47"/>
    <mergeCell ref="G48:H48"/>
    <mergeCell ref="G49:H49"/>
    <mergeCell ref="G50:H50"/>
    <mergeCell ref="G52:H52"/>
    <mergeCell ref="G54:H54"/>
    <mergeCell ref="C63:D63"/>
    <mergeCell ref="G63:H63"/>
    <mergeCell ref="B59:J59"/>
    <mergeCell ref="C62:D62"/>
    <mergeCell ref="G62:H62"/>
    <mergeCell ref="G55:H55"/>
    <mergeCell ref="B21:C21"/>
    <mergeCell ref="B22:C22"/>
    <mergeCell ref="B23:C23"/>
    <mergeCell ref="B24:C24"/>
    <mergeCell ref="G33:H33"/>
    <mergeCell ref="G24:H24"/>
    <mergeCell ref="G23:H23"/>
    <mergeCell ref="G21:H21"/>
    <mergeCell ref="B32:C32"/>
    <mergeCell ref="B31:C31"/>
    <mergeCell ref="B30:C30"/>
    <mergeCell ref="G22:H22"/>
  </mergeCells>
  <printOptions horizontalCentered="1" verticalCentered="1"/>
  <pageMargins left="0.39370078740157483" right="0.39370078740157483" top="1.1811023622047245" bottom="1.1811023622047245" header="0.31496062992125984" footer="0.31496062992125984"/>
  <pageSetup scale="5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59" t="s">
        <v>2</v>
      </c>
      <c r="B2" s="459"/>
      <c r="C2" s="459"/>
      <c r="D2" s="459"/>
      <c r="E2" s="13" t="e">
        <f>ESF!#REF!</f>
        <v>#REF!</v>
      </c>
    </row>
    <row r="3" spans="1:5" ht="57" x14ac:dyDescent="0.25">
      <c r="A3" s="459" t="s">
        <v>4</v>
      </c>
      <c r="B3" s="459"/>
      <c r="C3" s="459"/>
      <c r="D3" s="459"/>
      <c r="E3" s="13" t="str">
        <f>ESF!C7</f>
        <v>INSTITUTO DE INNOVACIÓN Y COMPETITIVIDAD</v>
      </c>
    </row>
    <row r="4" spans="1:5" x14ac:dyDescent="0.25">
      <c r="A4" s="459" t="s">
        <v>3</v>
      </c>
      <c r="B4" s="459"/>
      <c r="C4" s="459"/>
      <c r="D4" s="459"/>
      <c r="E4" s="14"/>
    </row>
    <row r="5" spans="1:5" x14ac:dyDescent="0.25">
      <c r="A5" s="459" t="s">
        <v>73</v>
      </c>
      <c r="B5" s="459"/>
      <c r="C5" s="459"/>
      <c r="D5" s="459"/>
      <c r="E5" t="s">
        <v>71</v>
      </c>
    </row>
    <row r="6" spans="1:5" x14ac:dyDescent="0.25">
      <c r="A6" s="6"/>
      <c r="B6" s="6"/>
      <c r="C6" s="458" t="s">
        <v>5</v>
      </c>
      <c r="D6" s="458"/>
      <c r="E6" s="1">
        <v>2013</v>
      </c>
    </row>
    <row r="7" spans="1:5" x14ac:dyDescent="0.25">
      <c r="A7" s="460" t="s">
        <v>69</v>
      </c>
      <c r="B7" s="457" t="s">
        <v>8</v>
      </c>
      <c r="C7" s="452" t="s">
        <v>10</v>
      </c>
      <c r="D7" s="452"/>
      <c r="E7" s="8">
        <f>ESF!D18</f>
        <v>808259.57</v>
      </c>
    </row>
    <row r="8" spans="1:5" x14ac:dyDescent="0.25">
      <c r="A8" s="460"/>
      <c r="B8" s="457"/>
      <c r="C8" s="452" t="s">
        <v>12</v>
      </c>
      <c r="D8" s="452"/>
      <c r="E8" s="8">
        <f>ESF!D19</f>
        <v>14510.76</v>
      </c>
    </row>
    <row r="9" spans="1:5" x14ac:dyDescent="0.25">
      <c r="A9" s="460"/>
      <c r="B9" s="457"/>
      <c r="C9" s="452" t="s">
        <v>14</v>
      </c>
      <c r="D9" s="452"/>
      <c r="E9" s="8">
        <f>ESF!D20</f>
        <v>0</v>
      </c>
    </row>
    <row r="10" spans="1:5" x14ac:dyDescent="0.25">
      <c r="A10" s="460"/>
      <c r="B10" s="457"/>
      <c r="C10" s="452" t="s">
        <v>16</v>
      </c>
      <c r="D10" s="452"/>
      <c r="E10" s="8">
        <f>ESF!D21</f>
        <v>0</v>
      </c>
    </row>
    <row r="11" spans="1:5" x14ac:dyDescent="0.25">
      <c r="A11" s="460"/>
      <c r="B11" s="457"/>
      <c r="C11" s="452" t="s">
        <v>18</v>
      </c>
      <c r="D11" s="452"/>
      <c r="E11" s="8">
        <f>ESF!D22</f>
        <v>0</v>
      </c>
    </row>
    <row r="12" spans="1:5" x14ac:dyDescent="0.25">
      <c r="A12" s="460"/>
      <c r="B12" s="457"/>
      <c r="C12" s="452" t="s">
        <v>20</v>
      </c>
      <c r="D12" s="452"/>
      <c r="E12" s="8">
        <f>ESF!D23</f>
        <v>0</v>
      </c>
    </row>
    <row r="13" spans="1:5" x14ac:dyDescent="0.25">
      <c r="A13" s="460"/>
      <c r="B13" s="457"/>
      <c r="C13" s="452" t="s">
        <v>22</v>
      </c>
      <c r="D13" s="452"/>
      <c r="E13" s="8">
        <f>ESF!D24</f>
        <v>0</v>
      </c>
    </row>
    <row r="14" spans="1:5" ht="15.75" thickBot="1" x14ac:dyDescent="0.3">
      <c r="A14" s="460"/>
      <c r="B14" s="4"/>
      <c r="C14" s="454" t="s">
        <v>25</v>
      </c>
      <c r="D14" s="454"/>
      <c r="E14" s="9">
        <f>ESF!D26</f>
        <v>822770.33</v>
      </c>
    </row>
    <row r="15" spans="1:5" x14ac:dyDescent="0.25">
      <c r="A15" s="460"/>
      <c r="B15" s="457" t="s">
        <v>27</v>
      </c>
      <c r="C15" s="452" t="s">
        <v>29</v>
      </c>
      <c r="D15" s="452"/>
      <c r="E15" s="8">
        <f>ESF!D31</f>
        <v>0</v>
      </c>
    </row>
    <row r="16" spans="1:5" x14ac:dyDescent="0.25">
      <c r="A16" s="460"/>
      <c r="B16" s="457"/>
      <c r="C16" s="452" t="s">
        <v>31</v>
      </c>
      <c r="D16" s="452"/>
      <c r="E16" s="8">
        <f>ESF!D32</f>
        <v>0</v>
      </c>
    </row>
    <row r="17" spans="1:5" x14ac:dyDescent="0.25">
      <c r="A17" s="460"/>
      <c r="B17" s="457"/>
      <c r="C17" s="452" t="s">
        <v>33</v>
      </c>
      <c r="D17" s="452"/>
      <c r="E17" s="8">
        <f>ESF!D33</f>
        <v>0</v>
      </c>
    </row>
    <row r="18" spans="1:5" x14ac:dyDescent="0.25">
      <c r="A18" s="460"/>
      <c r="B18" s="457"/>
      <c r="C18" s="452" t="s">
        <v>35</v>
      </c>
      <c r="D18" s="452"/>
      <c r="E18" s="8">
        <f>ESF!D34</f>
        <v>4484523.7699999996</v>
      </c>
    </row>
    <row r="19" spans="1:5" x14ac:dyDescent="0.25">
      <c r="A19" s="460"/>
      <c r="B19" s="457"/>
      <c r="C19" s="452" t="s">
        <v>37</v>
      </c>
      <c r="D19" s="452"/>
      <c r="E19" s="8">
        <f>ESF!D35</f>
        <v>13145</v>
      </c>
    </row>
    <row r="20" spans="1:5" x14ac:dyDescent="0.25">
      <c r="A20" s="460"/>
      <c r="B20" s="457"/>
      <c r="C20" s="452" t="s">
        <v>39</v>
      </c>
      <c r="D20" s="452"/>
      <c r="E20" s="8">
        <f>ESF!D36</f>
        <v>-2645310.25</v>
      </c>
    </row>
    <row r="21" spans="1:5" x14ac:dyDescent="0.25">
      <c r="A21" s="460"/>
      <c r="B21" s="457"/>
      <c r="C21" s="452" t="s">
        <v>41</v>
      </c>
      <c r="D21" s="452"/>
      <c r="E21" s="8">
        <f>ESF!D37</f>
        <v>0</v>
      </c>
    </row>
    <row r="22" spans="1:5" x14ac:dyDescent="0.25">
      <c r="A22" s="460"/>
      <c r="B22" s="457"/>
      <c r="C22" s="452" t="s">
        <v>42</v>
      </c>
      <c r="D22" s="452"/>
      <c r="E22" s="8">
        <f>ESF!D38</f>
        <v>0</v>
      </c>
    </row>
    <row r="23" spans="1:5" x14ac:dyDescent="0.25">
      <c r="A23" s="460"/>
      <c r="B23" s="457"/>
      <c r="C23" s="452" t="s">
        <v>44</v>
      </c>
      <c r="D23" s="452"/>
      <c r="E23" s="8">
        <f>ESF!D39</f>
        <v>0</v>
      </c>
    </row>
    <row r="24" spans="1:5" ht="15.75" thickBot="1" x14ac:dyDescent="0.3">
      <c r="A24" s="460"/>
      <c r="B24" s="4"/>
      <c r="C24" s="454" t="s">
        <v>46</v>
      </c>
      <c r="D24" s="454"/>
      <c r="E24" s="9">
        <f>ESF!D41</f>
        <v>1852358.5199999996</v>
      </c>
    </row>
    <row r="25" spans="1:5" ht="15.75" thickBot="1" x14ac:dyDescent="0.3">
      <c r="A25" s="460"/>
      <c r="B25" s="2"/>
      <c r="C25" s="454" t="s">
        <v>48</v>
      </c>
      <c r="D25" s="454"/>
      <c r="E25" s="9">
        <f>ESF!D43</f>
        <v>2675128.8499999996</v>
      </c>
    </row>
    <row r="26" spans="1:5" x14ac:dyDescent="0.25">
      <c r="A26" s="460" t="s">
        <v>70</v>
      </c>
      <c r="B26" s="457" t="s">
        <v>9</v>
      </c>
      <c r="C26" s="452" t="s">
        <v>11</v>
      </c>
      <c r="D26" s="452"/>
      <c r="E26" s="8">
        <f>ESF!I18</f>
        <v>203278.97</v>
      </c>
    </row>
    <row r="27" spans="1:5" x14ac:dyDescent="0.25">
      <c r="A27" s="460"/>
      <c r="B27" s="457"/>
      <c r="C27" s="452" t="s">
        <v>13</v>
      </c>
      <c r="D27" s="452"/>
      <c r="E27" s="8">
        <f>ESF!I19</f>
        <v>231005.93</v>
      </c>
    </row>
    <row r="28" spans="1:5" x14ac:dyDescent="0.25">
      <c r="A28" s="460"/>
      <c r="B28" s="457"/>
      <c r="C28" s="452" t="s">
        <v>15</v>
      </c>
      <c r="D28" s="452"/>
      <c r="E28" s="8">
        <f>ESF!I20</f>
        <v>0</v>
      </c>
    </row>
    <row r="29" spans="1:5" x14ac:dyDescent="0.25">
      <c r="A29" s="460"/>
      <c r="B29" s="457"/>
      <c r="C29" s="452" t="s">
        <v>17</v>
      </c>
      <c r="D29" s="452"/>
      <c r="E29" s="8">
        <f>ESF!I21</f>
        <v>0</v>
      </c>
    </row>
    <row r="30" spans="1:5" x14ac:dyDescent="0.25">
      <c r="A30" s="460"/>
      <c r="B30" s="457"/>
      <c r="C30" s="452" t="s">
        <v>19</v>
      </c>
      <c r="D30" s="452"/>
      <c r="E30" s="8">
        <f>ESF!I22</f>
        <v>0</v>
      </c>
    </row>
    <row r="31" spans="1:5" x14ac:dyDescent="0.25">
      <c r="A31" s="460"/>
      <c r="B31" s="457"/>
      <c r="C31" s="452" t="s">
        <v>21</v>
      </c>
      <c r="D31" s="452"/>
      <c r="E31" s="8">
        <f>ESF!I23</f>
        <v>0</v>
      </c>
    </row>
    <row r="32" spans="1:5" x14ac:dyDescent="0.25">
      <c r="A32" s="460"/>
      <c r="B32" s="457"/>
      <c r="C32" s="452" t="s">
        <v>23</v>
      </c>
      <c r="D32" s="452"/>
      <c r="E32" s="8">
        <f>ESF!I24</f>
        <v>0</v>
      </c>
    </row>
    <row r="33" spans="1:5" x14ac:dyDescent="0.25">
      <c r="A33" s="460"/>
      <c r="B33" s="457"/>
      <c r="C33" s="452" t="s">
        <v>24</v>
      </c>
      <c r="D33" s="452"/>
      <c r="E33" s="8">
        <f>ESF!I25</f>
        <v>0</v>
      </c>
    </row>
    <row r="34" spans="1:5" ht="15.75" thickBot="1" x14ac:dyDescent="0.3">
      <c r="A34" s="460"/>
      <c r="B34" s="4"/>
      <c r="C34" s="454" t="s">
        <v>26</v>
      </c>
      <c r="D34" s="454"/>
      <c r="E34" s="9">
        <f>ESF!I27</f>
        <v>434284.9</v>
      </c>
    </row>
    <row r="35" spans="1:5" x14ac:dyDescent="0.25">
      <c r="A35" s="460"/>
      <c r="B35" s="457" t="s">
        <v>28</v>
      </c>
      <c r="C35" s="452" t="s">
        <v>30</v>
      </c>
      <c r="D35" s="452"/>
      <c r="E35" s="8">
        <f>ESF!I31</f>
        <v>0</v>
      </c>
    </row>
    <row r="36" spans="1:5" x14ac:dyDescent="0.25">
      <c r="A36" s="460"/>
      <c r="B36" s="457"/>
      <c r="C36" s="452" t="s">
        <v>32</v>
      </c>
      <c r="D36" s="452"/>
      <c r="E36" s="8">
        <f>ESF!I32</f>
        <v>0</v>
      </c>
    </row>
    <row r="37" spans="1:5" x14ac:dyDescent="0.25">
      <c r="A37" s="460"/>
      <c r="B37" s="457"/>
      <c r="C37" s="452" t="s">
        <v>34</v>
      </c>
      <c r="D37" s="452"/>
      <c r="E37" s="8">
        <f>ESF!I33</f>
        <v>0</v>
      </c>
    </row>
    <row r="38" spans="1:5" x14ac:dyDescent="0.25">
      <c r="A38" s="460"/>
      <c r="B38" s="457"/>
      <c r="C38" s="452" t="s">
        <v>36</v>
      </c>
      <c r="D38" s="452"/>
      <c r="E38" s="8">
        <f>ESF!I34</f>
        <v>0</v>
      </c>
    </row>
    <row r="39" spans="1:5" x14ac:dyDescent="0.25">
      <c r="A39" s="460"/>
      <c r="B39" s="457"/>
      <c r="C39" s="452" t="s">
        <v>38</v>
      </c>
      <c r="D39" s="452"/>
      <c r="E39" s="8">
        <f>ESF!I35</f>
        <v>0</v>
      </c>
    </row>
    <row r="40" spans="1:5" x14ac:dyDescent="0.25">
      <c r="A40" s="460"/>
      <c r="B40" s="457"/>
      <c r="C40" s="452" t="s">
        <v>40</v>
      </c>
      <c r="D40" s="452"/>
      <c r="E40" s="8">
        <f>ESF!I36</f>
        <v>0</v>
      </c>
    </row>
    <row r="41" spans="1:5" ht="15.75" thickBot="1" x14ac:dyDescent="0.3">
      <c r="A41" s="460"/>
      <c r="B41" s="2"/>
      <c r="C41" s="454" t="s">
        <v>43</v>
      </c>
      <c r="D41" s="454"/>
      <c r="E41" s="9">
        <f>ESF!I38</f>
        <v>0</v>
      </c>
    </row>
    <row r="42" spans="1:5" ht="15.75" thickBot="1" x14ac:dyDescent="0.3">
      <c r="A42" s="460"/>
      <c r="B42" s="2"/>
      <c r="C42" s="454" t="s">
        <v>45</v>
      </c>
      <c r="D42" s="454"/>
      <c r="E42" s="9">
        <f>ESF!I40</f>
        <v>434284.9</v>
      </c>
    </row>
    <row r="43" spans="1:5" x14ac:dyDescent="0.25">
      <c r="A43" s="3"/>
      <c r="B43" s="457" t="s">
        <v>47</v>
      </c>
      <c r="C43" s="453" t="s">
        <v>49</v>
      </c>
      <c r="D43" s="453"/>
      <c r="E43" s="10">
        <f>ESF!I44</f>
        <v>0</v>
      </c>
    </row>
    <row r="44" spans="1:5" x14ac:dyDescent="0.25">
      <c r="A44" s="3"/>
      <c r="B44" s="457"/>
      <c r="C44" s="452" t="s">
        <v>50</v>
      </c>
      <c r="D44" s="452"/>
      <c r="E44" s="8">
        <f>ESF!I46</f>
        <v>0</v>
      </c>
    </row>
    <row r="45" spans="1:5" x14ac:dyDescent="0.25">
      <c r="A45" s="3"/>
      <c r="B45" s="457"/>
      <c r="C45" s="452" t="s">
        <v>51</v>
      </c>
      <c r="D45" s="452"/>
      <c r="E45" s="8">
        <f>ESF!I47</f>
        <v>0</v>
      </c>
    </row>
    <row r="46" spans="1:5" x14ac:dyDescent="0.25">
      <c r="A46" s="3"/>
      <c r="B46" s="457"/>
      <c r="C46" s="452" t="s">
        <v>52</v>
      </c>
      <c r="D46" s="452"/>
      <c r="E46" s="8">
        <f>ESF!I48</f>
        <v>0</v>
      </c>
    </row>
    <row r="47" spans="1:5" x14ac:dyDescent="0.25">
      <c r="A47" s="3"/>
      <c r="B47" s="457"/>
      <c r="C47" s="453" t="s">
        <v>53</v>
      </c>
      <c r="D47" s="453"/>
      <c r="E47" s="10">
        <f>ESF!I50</f>
        <v>2240843.9499999997</v>
      </c>
    </row>
    <row r="48" spans="1:5" x14ac:dyDescent="0.25">
      <c r="A48" s="3"/>
      <c r="B48" s="457"/>
      <c r="C48" s="452" t="s">
        <v>54</v>
      </c>
      <c r="D48" s="452"/>
      <c r="E48" s="8">
        <f>ESF!I52</f>
        <v>-1440362.5300000003</v>
      </c>
    </row>
    <row r="49" spans="1:5" x14ac:dyDescent="0.25">
      <c r="A49" s="3"/>
      <c r="B49" s="457"/>
      <c r="C49" s="452" t="s">
        <v>55</v>
      </c>
      <c r="D49" s="452"/>
      <c r="E49" s="8">
        <f>ESF!I53</f>
        <v>3874942.11</v>
      </c>
    </row>
    <row r="50" spans="1:5" x14ac:dyDescent="0.25">
      <c r="A50" s="3"/>
      <c r="B50" s="457"/>
      <c r="C50" s="452" t="s">
        <v>56</v>
      </c>
      <c r="D50" s="452"/>
      <c r="E50" s="8">
        <f>ESF!I54</f>
        <v>-193735.63</v>
      </c>
    </row>
    <row r="51" spans="1:5" x14ac:dyDescent="0.25">
      <c r="A51" s="3"/>
      <c r="B51" s="457"/>
      <c r="C51" s="452" t="s">
        <v>57</v>
      </c>
      <c r="D51" s="452"/>
      <c r="E51" s="8">
        <f>ESF!I55</f>
        <v>0</v>
      </c>
    </row>
    <row r="52" spans="1:5" x14ac:dyDescent="0.25">
      <c r="A52" s="3"/>
      <c r="B52" s="457"/>
      <c r="C52" s="452" t="s">
        <v>58</v>
      </c>
      <c r="D52" s="452"/>
      <c r="E52" s="8">
        <f>ESF!I56</f>
        <v>0</v>
      </c>
    </row>
    <row r="53" spans="1:5" x14ac:dyDescent="0.25">
      <c r="A53" s="3"/>
      <c r="B53" s="457"/>
      <c r="C53" s="453" t="s">
        <v>59</v>
      </c>
      <c r="D53" s="453"/>
      <c r="E53" s="10">
        <f>ESF!I58</f>
        <v>0</v>
      </c>
    </row>
    <row r="54" spans="1:5" x14ac:dyDescent="0.25">
      <c r="A54" s="3"/>
      <c r="B54" s="457"/>
      <c r="C54" s="452" t="s">
        <v>60</v>
      </c>
      <c r="D54" s="452"/>
      <c r="E54" s="8">
        <f>ESF!I60</f>
        <v>0</v>
      </c>
    </row>
    <row r="55" spans="1:5" x14ac:dyDescent="0.25">
      <c r="A55" s="3"/>
      <c r="B55" s="457"/>
      <c r="C55" s="452" t="s">
        <v>61</v>
      </c>
      <c r="D55" s="452"/>
      <c r="E55" s="8">
        <f>ESF!I61</f>
        <v>0</v>
      </c>
    </row>
    <row r="56" spans="1:5" ht="15.75" thickBot="1" x14ac:dyDescent="0.3">
      <c r="A56" s="3"/>
      <c r="B56" s="457"/>
      <c r="C56" s="454" t="s">
        <v>62</v>
      </c>
      <c r="D56" s="454"/>
      <c r="E56" s="9">
        <f>ESF!I63</f>
        <v>2240843.9499999997</v>
      </c>
    </row>
    <row r="57" spans="1:5" ht="15.75" thickBot="1" x14ac:dyDescent="0.3">
      <c r="A57" s="3"/>
      <c r="B57" s="2"/>
      <c r="C57" s="454" t="s">
        <v>63</v>
      </c>
      <c r="D57" s="454"/>
      <c r="E57" s="9">
        <f>ESF!I65</f>
        <v>2675128.8499999996</v>
      </c>
    </row>
    <row r="58" spans="1:5" x14ac:dyDescent="0.25">
      <c r="A58" s="3"/>
      <c r="B58" s="2"/>
      <c r="C58" s="458" t="s">
        <v>5</v>
      </c>
      <c r="D58" s="458"/>
      <c r="E58" s="1">
        <v>2012</v>
      </c>
    </row>
    <row r="59" spans="1:5" x14ac:dyDescent="0.25">
      <c r="A59" s="460" t="s">
        <v>69</v>
      </c>
      <c r="B59" s="457" t="s">
        <v>8</v>
      </c>
      <c r="C59" s="452" t="s">
        <v>10</v>
      </c>
      <c r="D59" s="452"/>
      <c r="E59" s="8">
        <f>ESF!E18</f>
        <v>2901915.2</v>
      </c>
    </row>
    <row r="60" spans="1:5" x14ac:dyDescent="0.25">
      <c r="A60" s="460"/>
      <c r="B60" s="457"/>
      <c r="C60" s="452" t="s">
        <v>12</v>
      </c>
      <c r="D60" s="452"/>
      <c r="E60" s="8">
        <f>ESF!E19</f>
        <v>12736.76</v>
      </c>
    </row>
    <row r="61" spans="1:5" x14ac:dyDescent="0.25">
      <c r="A61" s="460"/>
      <c r="B61" s="457"/>
      <c r="C61" s="452" t="s">
        <v>14</v>
      </c>
      <c r="D61" s="452"/>
      <c r="E61" s="8">
        <f>ESF!E20</f>
        <v>0</v>
      </c>
    </row>
    <row r="62" spans="1:5" x14ac:dyDescent="0.25">
      <c r="A62" s="460"/>
      <c r="B62" s="457"/>
      <c r="C62" s="452" t="s">
        <v>16</v>
      </c>
      <c r="D62" s="452"/>
      <c r="E62" s="8">
        <f>ESF!E21</f>
        <v>0</v>
      </c>
    </row>
    <row r="63" spans="1:5" x14ac:dyDescent="0.25">
      <c r="A63" s="460"/>
      <c r="B63" s="457"/>
      <c r="C63" s="452" t="s">
        <v>18</v>
      </c>
      <c r="D63" s="452"/>
      <c r="E63" s="8">
        <f>ESF!E22</f>
        <v>0</v>
      </c>
    </row>
    <row r="64" spans="1:5" x14ac:dyDescent="0.25">
      <c r="A64" s="460"/>
      <c r="B64" s="457"/>
      <c r="C64" s="452" t="s">
        <v>20</v>
      </c>
      <c r="D64" s="452"/>
      <c r="E64" s="8">
        <f>ESF!E23</f>
        <v>0</v>
      </c>
    </row>
    <row r="65" spans="1:5" x14ac:dyDescent="0.25">
      <c r="A65" s="460"/>
      <c r="B65" s="457"/>
      <c r="C65" s="452" t="s">
        <v>22</v>
      </c>
      <c r="D65" s="452"/>
      <c r="E65" s="8">
        <f>ESF!E24</f>
        <v>0</v>
      </c>
    </row>
    <row r="66" spans="1:5" ht="15.75" thickBot="1" x14ac:dyDescent="0.3">
      <c r="A66" s="460"/>
      <c r="B66" s="4"/>
      <c r="C66" s="454" t="s">
        <v>25</v>
      </c>
      <c r="D66" s="454"/>
      <c r="E66" s="9">
        <f>ESF!E26</f>
        <v>2914651.96</v>
      </c>
    </row>
    <row r="67" spans="1:5" x14ac:dyDescent="0.25">
      <c r="A67" s="460"/>
      <c r="B67" s="457" t="s">
        <v>27</v>
      </c>
      <c r="C67" s="452" t="s">
        <v>29</v>
      </c>
      <c r="D67" s="452"/>
      <c r="E67" s="8">
        <f>ESF!E31</f>
        <v>0</v>
      </c>
    </row>
    <row r="68" spans="1:5" x14ac:dyDescent="0.25">
      <c r="A68" s="460"/>
      <c r="B68" s="457"/>
      <c r="C68" s="452" t="s">
        <v>31</v>
      </c>
      <c r="D68" s="452"/>
      <c r="E68" s="8">
        <f>ESF!E32</f>
        <v>0</v>
      </c>
    </row>
    <row r="69" spans="1:5" x14ac:dyDescent="0.25">
      <c r="A69" s="460"/>
      <c r="B69" s="457"/>
      <c r="C69" s="452" t="s">
        <v>33</v>
      </c>
      <c r="D69" s="452"/>
      <c r="E69" s="8">
        <f>ESF!E33</f>
        <v>0</v>
      </c>
    </row>
    <row r="70" spans="1:5" x14ac:dyDescent="0.25">
      <c r="A70" s="460"/>
      <c r="B70" s="457"/>
      <c r="C70" s="452" t="s">
        <v>35</v>
      </c>
      <c r="D70" s="452"/>
      <c r="E70" s="8">
        <f>ESF!E34</f>
        <v>3665284.23</v>
      </c>
    </row>
    <row r="71" spans="1:5" x14ac:dyDescent="0.25">
      <c r="A71" s="460"/>
      <c r="B71" s="457"/>
      <c r="C71" s="452" t="s">
        <v>37</v>
      </c>
      <c r="D71" s="452"/>
      <c r="E71" s="8">
        <f>ESF!E35</f>
        <v>13145</v>
      </c>
    </row>
    <row r="72" spans="1:5" x14ac:dyDescent="0.25">
      <c r="A72" s="460"/>
      <c r="B72" s="457"/>
      <c r="C72" s="452" t="s">
        <v>39</v>
      </c>
      <c r="D72" s="452"/>
      <c r="E72" s="8">
        <f>ESF!E36</f>
        <v>-2439036.2200000002</v>
      </c>
    </row>
    <row r="73" spans="1:5" x14ac:dyDescent="0.25">
      <c r="A73" s="460"/>
      <c r="B73" s="457"/>
      <c r="C73" s="452" t="s">
        <v>41</v>
      </c>
      <c r="D73" s="452"/>
      <c r="E73" s="8">
        <f>ESF!E37</f>
        <v>0</v>
      </c>
    </row>
    <row r="74" spans="1:5" x14ac:dyDescent="0.25">
      <c r="A74" s="460"/>
      <c r="B74" s="457"/>
      <c r="C74" s="452" t="s">
        <v>42</v>
      </c>
      <c r="D74" s="452"/>
      <c r="E74" s="8">
        <f>ESF!E38</f>
        <v>0</v>
      </c>
    </row>
    <row r="75" spans="1:5" x14ac:dyDescent="0.25">
      <c r="A75" s="460"/>
      <c r="B75" s="457"/>
      <c r="C75" s="452" t="s">
        <v>44</v>
      </c>
      <c r="D75" s="452"/>
      <c r="E75" s="8">
        <f>ESF!E39</f>
        <v>0</v>
      </c>
    </row>
    <row r="76" spans="1:5" ht="15.75" thickBot="1" x14ac:dyDescent="0.3">
      <c r="A76" s="460"/>
      <c r="B76" s="4"/>
      <c r="C76" s="454" t="s">
        <v>46</v>
      </c>
      <c r="D76" s="454"/>
      <c r="E76" s="9">
        <f>ESF!E41</f>
        <v>1239393.0099999998</v>
      </c>
    </row>
    <row r="77" spans="1:5" ht="15.75" thickBot="1" x14ac:dyDescent="0.3">
      <c r="A77" s="460"/>
      <c r="B77" s="2"/>
      <c r="C77" s="454" t="s">
        <v>48</v>
      </c>
      <c r="D77" s="454"/>
      <c r="E77" s="9">
        <f>ESF!E43</f>
        <v>4154044.9699999997</v>
      </c>
    </row>
    <row r="78" spans="1:5" x14ac:dyDescent="0.25">
      <c r="A78" s="460" t="s">
        <v>70</v>
      </c>
      <c r="B78" s="457" t="s">
        <v>9</v>
      </c>
      <c r="C78" s="452" t="s">
        <v>11</v>
      </c>
      <c r="D78" s="452"/>
      <c r="E78" s="8">
        <f>ESF!J18</f>
        <v>241832.56</v>
      </c>
    </row>
    <row r="79" spans="1:5" x14ac:dyDescent="0.25">
      <c r="A79" s="460"/>
      <c r="B79" s="457"/>
      <c r="C79" s="452" t="s">
        <v>13</v>
      </c>
      <c r="D79" s="452"/>
      <c r="E79" s="8">
        <f>ESF!J19</f>
        <v>231005.93</v>
      </c>
    </row>
    <row r="80" spans="1:5" x14ac:dyDescent="0.25">
      <c r="A80" s="460"/>
      <c r="B80" s="457"/>
      <c r="C80" s="452" t="s">
        <v>15</v>
      </c>
      <c r="D80" s="452"/>
      <c r="E80" s="8">
        <f>ESF!J20</f>
        <v>0</v>
      </c>
    </row>
    <row r="81" spans="1:5" x14ac:dyDescent="0.25">
      <c r="A81" s="460"/>
      <c r="B81" s="457"/>
      <c r="C81" s="452" t="s">
        <v>17</v>
      </c>
      <c r="D81" s="452"/>
      <c r="E81" s="8">
        <f>ESF!J21</f>
        <v>0</v>
      </c>
    </row>
    <row r="82" spans="1:5" x14ac:dyDescent="0.25">
      <c r="A82" s="460"/>
      <c r="B82" s="457"/>
      <c r="C82" s="452" t="s">
        <v>19</v>
      </c>
      <c r="D82" s="452"/>
      <c r="E82" s="8">
        <f>ESF!J22</f>
        <v>0</v>
      </c>
    </row>
    <row r="83" spans="1:5" x14ac:dyDescent="0.25">
      <c r="A83" s="460"/>
      <c r="B83" s="457"/>
      <c r="C83" s="452" t="s">
        <v>21</v>
      </c>
      <c r="D83" s="452"/>
      <c r="E83" s="8">
        <f>ESF!J23</f>
        <v>0</v>
      </c>
    </row>
    <row r="84" spans="1:5" x14ac:dyDescent="0.25">
      <c r="A84" s="460"/>
      <c r="B84" s="457"/>
      <c r="C84" s="452" t="s">
        <v>23</v>
      </c>
      <c r="D84" s="452"/>
      <c r="E84" s="8">
        <f>ESF!J24</f>
        <v>0</v>
      </c>
    </row>
    <row r="85" spans="1:5" x14ac:dyDescent="0.25">
      <c r="A85" s="460"/>
      <c r="B85" s="457"/>
      <c r="C85" s="452" t="s">
        <v>24</v>
      </c>
      <c r="D85" s="452"/>
      <c r="E85" s="8">
        <f>ESF!J25</f>
        <v>0</v>
      </c>
    </row>
    <row r="86" spans="1:5" ht="15.75" thickBot="1" x14ac:dyDescent="0.3">
      <c r="A86" s="460"/>
      <c r="B86" s="4"/>
      <c r="C86" s="454" t="s">
        <v>26</v>
      </c>
      <c r="D86" s="454"/>
      <c r="E86" s="9">
        <f>ESF!J27</f>
        <v>472838.49</v>
      </c>
    </row>
    <row r="87" spans="1:5" x14ac:dyDescent="0.25">
      <c r="A87" s="460"/>
      <c r="B87" s="457" t="s">
        <v>28</v>
      </c>
      <c r="C87" s="452" t="s">
        <v>30</v>
      </c>
      <c r="D87" s="452"/>
      <c r="E87" s="8">
        <f>ESF!J31</f>
        <v>0</v>
      </c>
    </row>
    <row r="88" spans="1:5" x14ac:dyDescent="0.25">
      <c r="A88" s="460"/>
      <c r="B88" s="457"/>
      <c r="C88" s="452" t="s">
        <v>32</v>
      </c>
      <c r="D88" s="452"/>
      <c r="E88" s="8">
        <f>ESF!J32</f>
        <v>0</v>
      </c>
    </row>
    <row r="89" spans="1:5" x14ac:dyDescent="0.25">
      <c r="A89" s="460"/>
      <c r="B89" s="457"/>
      <c r="C89" s="452" t="s">
        <v>34</v>
      </c>
      <c r="D89" s="452"/>
      <c r="E89" s="8">
        <f>ESF!J33</f>
        <v>0</v>
      </c>
    </row>
    <row r="90" spans="1:5" x14ac:dyDescent="0.25">
      <c r="A90" s="460"/>
      <c r="B90" s="457"/>
      <c r="C90" s="452" t="s">
        <v>36</v>
      </c>
      <c r="D90" s="452"/>
      <c r="E90" s="8">
        <f>ESF!J34</f>
        <v>0</v>
      </c>
    </row>
    <row r="91" spans="1:5" x14ac:dyDescent="0.25">
      <c r="A91" s="460"/>
      <c r="B91" s="457"/>
      <c r="C91" s="452" t="s">
        <v>38</v>
      </c>
      <c r="D91" s="452"/>
      <c r="E91" s="8">
        <f>ESF!J35</f>
        <v>0</v>
      </c>
    </row>
    <row r="92" spans="1:5" x14ac:dyDescent="0.25">
      <c r="A92" s="460"/>
      <c r="B92" s="457"/>
      <c r="C92" s="452" t="s">
        <v>40</v>
      </c>
      <c r="D92" s="452"/>
      <c r="E92" s="8">
        <f>ESF!J36</f>
        <v>0</v>
      </c>
    </row>
    <row r="93" spans="1:5" ht="15.75" thickBot="1" x14ac:dyDescent="0.3">
      <c r="A93" s="460"/>
      <c r="B93" s="2"/>
      <c r="C93" s="454" t="s">
        <v>43</v>
      </c>
      <c r="D93" s="454"/>
      <c r="E93" s="9">
        <f>ESF!J38</f>
        <v>0</v>
      </c>
    </row>
    <row r="94" spans="1:5" ht="15.75" thickBot="1" x14ac:dyDescent="0.3">
      <c r="A94" s="460"/>
      <c r="B94" s="2"/>
      <c r="C94" s="454" t="s">
        <v>45</v>
      </c>
      <c r="D94" s="454"/>
      <c r="E94" s="9">
        <f>ESF!J40</f>
        <v>472838.49</v>
      </c>
    </row>
    <row r="95" spans="1:5" x14ac:dyDescent="0.25">
      <c r="A95" s="3"/>
      <c r="B95" s="457" t="s">
        <v>47</v>
      </c>
      <c r="C95" s="453" t="s">
        <v>49</v>
      </c>
      <c r="D95" s="453"/>
      <c r="E95" s="10">
        <f>ESF!J44</f>
        <v>0</v>
      </c>
    </row>
    <row r="96" spans="1:5" x14ac:dyDescent="0.25">
      <c r="A96" s="3"/>
      <c r="B96" s="457"/>
      <c r="C96" s="452" t="s">
        <v>50</v>
      </c>
      <c r="D96" s="452"/>
      <c r="E96" s="8">
        <f>ESF!J46</f>
        <v>0</v>
      </c>
    </row>
    <row r="97" spans="1:5" x14ac:dyDescent="0.25">
      <c r="A97" s="3"/>
      <c r="B97" s="457"/>
      <c r="C97" s="452" t="s">
        <v>51</v>
      </c>
      <c r="D97" s="452"/>
      <c r="E97" s="8">
        <f>ESF!J47</f>
        <v>0</v>
      </c>
    </row>
    <row r="98" spans="1:5" x14ac:dyDescent="0.25">
      <c r="A98" s="3"/>
      <c r="B98" s="457"/>
      <c r="C98" s="452" t="s">
        <v>52</v>
      </c>
      <c r="D98" s="452"/>
      <c r="E98" s="8">
        <f>ESF!J48</f>
        <v>0</v>
      </c>
    </row>
    <row r="99" spans="1:5" x14ac:dyDescent="0.25">
      <c r="A99" s="3"/>
      <c r="B99" s="457"/>
      <c r="C99" s="453" t="s">
        <v>53</v>
      </c>
      <c r="D99" s="453"/>
      <c r="E99" s="10">
        <f>ESF!J50</f>
        <v>3681206.4799999995</v>
      </c>
    </row>
    <row r="100" spans="1:5" x14ac:dyDescent="0.25">
      <c r="A100" s="3"/>
      <c r="B100" s="457"/>
      <c r="C100" s="452" t="s">
        <v>54</v>
      </c>
      <c r="D100" s="452"/>
      <c r="E100" s="8">
        <f>ESF!J52</f>
        <v>-667976.74</v>
      </c>
    </row>
    <row r="101" spans="1:5" x14ac:dyDescent="0.25">
      <c r="A101" s="3"/>
      <c r="B101" s="457"/>
      <c r="C101" s="452" t="s">
        <v>55</v>
      </c>
      <c r="D101" s="452"/>
      <c r="E101" s="8">
        <f>ESF!J53</f>
        <v>4542918.8499999996</v>
      </c>
    </row>
    <row r="102" spans="1:5" x14ac:dyDescent="0.25">
      <c r="A102" s="3"/>
      <c r="B102" s="457"/>
      <c r="C102" s="452" t="s">
        <v>56</v>
      </c>
      <c r="D102" s="452"/>
      <c r="E102" s="8">
        <f>ESF!J54</f>
        <v>-193735.63</v>
      </c>
    </row>
    <row r="103" spans="1:5" x14ac:dyDescent="0.25">
      <c r="A103" s="3"/>
      <c r="B103" s="457"/>
      <c r="C103" s="452" t="s">
        <v>57</v>
      </c>
      <c r="D103" s="452"/>
      <c r="E103" s="8">
        <f>ESF!J55</f>
        <v>0</v>
      </c>
    </row>
    <row r="104" spans="1:5" x14ac:dyDescent="0.25">
      <c r="A104" s="3"/>
      <c r="B104" s="457"/>
      <c r="C104" s="452" t="s">
        <v>58</v>
      </c>
      <c r="D104" s="452"/>
      <c r="E104" s="8">
        <f>ESF!J56</f>
        <v>0</v>
      </c>
    </row>
    <row r="105" spans="1:5" x14ac:dyDescent="0.25">
      <c r="A105" s="3"/>
      <c r="B105" s="457"/>
      <c r="C105" s="453" t="s">
        <v>59</v>
      </c>
      <c r="D105" s="453"/>
      <c r="E105" s="10">
        <f>ESF!J58</f>
        <v>0</v>
      </c>
    </row>
    <row r="106" spans="1:5" x14ac:dyDescent="0.25">
      <c r="A106" s="3"/>
      <c r="B106" s="457"/>
      <c r="C106" s="452" t="s">
        <v>60</v>
      </c>
      <c r="D106" s="452"/>
      <c r="E106" s="8">
        <f>ESF!J60</f>
        <v>0</v>
      </c>
    </row>
    <row r="107" spans="1:5" x14ac:dyDescent="0.25">
      <c r="A107" s="3"/>
      <c r="B107" s="457"/>
      <c r="C107" s="452" t="s">
        <v>61</v>
      </c>
      <c r="D107" s="452"/>
      <c r="E107" s="8">
        <f>ESF!J61</f>
        <v>0</v>
      </c>
    </row>
    <row r="108" spans="1:5" ht="15.75" thickBot="1" x14ac:dyDescent="0.3">
      <c r="A108" s="3"/>
      <c r="B108" s="457"/>
      <c r="C108" s="454" t="s">
        <v>62</v>
      </c>
      <c r="D108" s="454"/>
      <c r="E108" s="9">
        <f>ESF!J63</f>
        <v>3681206.4799999995</v>
      </c>
    </row>
    <row r="109" spans="1:5" ht="15.75" thickBot="1" x14ac:dyDescent="0.3">
      <c r="A109" s="3"/>
      <c r="B109" s="2"/>
      <c r="C109" s="454" t="s">
        <v>63</v>
      </c>
      <c r="D109" s="454"/>
      <c r="E109" s="9">
        <f>ESF!J65</f>
        <v>4154044.9699999997</v>
      </c>
    </row>
    <row r="110" spans="1:5" x14ac:dyDescent="0.25">
      <c r="A110" s="3"/>
      <c r="B110" s="2"/>
      <c r="C110" s="456" t="s">
        <v>75</v>
      </c>
      <c r="D110" s="5" t="s">
        <v>64</v>
      </c>
      <c r="E110" s="10" t="str">
        <f>ESF!C73</f>
        <v>Dra. Lisbeily Domínguez Ruvalcaba</v>
      </c>
    </row>
    <row r="111" spans="1:5" x14ac:dyDescent="0.25">
      <c r="A111" s="3"/>
      <c r="B111" s="2"/>
      <c r="C111" s="455"/>
      <c r="D111" s="5" t="s">
        <v>65</v>
      </c>
      <c r="E111" s="10" t="str">
        <f>ESF!C74</f>
        <v>Directora General</v>
      </c>
    </row>
    <row r="112" spans="1:5" x14ac:dyDescent="0.25">
      <c r="A112" s="3"/>
      <c r="B112" s="2"/>
      <c r="C112" s="455" t="s">
        <v>74</v>
      </c>
      <c r="D112" s="5" t="s">
        <v>64</v>
      </c>
      <c r="E112" s="10" t="str">
        <f>ESF!G73</f>
        <v>L.A.A. Marisol Macías Luján</v>
      </c>
    </row>
    <row r="113" spans="1:5" x14ac:dyDescent="0.25">
      <c r="A113" s="3"/>
      <c r="B113" s="2"/>
      <c r="C113" s="455"/>
      <c r="D113" s="5" t="s">
        <v>65</v>
      </c>
      <c r="E113" s="10" t="str">
        <f>ESF!G74</f>
        <v>Supervisor Administrativo</v>
      </c>
    </row>
    <row r="114" spans="1:5" x14ac:dyDescent="0.25">
      <c r="A114" s="459" t="s">
        <v>2</v>
      </c>
      <c r="B114" s="459"/>
      <c r="C114" s="459"/>
      <c r="D114" s="459"/>
      <c r="E114" s="13" t="e">
        <f>ECSF!#REF!</f>
        <v>#REF!</v>
      </c>
    </row>
    <row r="115" spans="1:5" ht="57" x14ac:dyDescent="0.25">
      <c r="A115" s="459" t="s">
        <v>4</v>
      </c>
      <c r="B115" s="459"/>
      <c r="C115" s="459"/>
      <c r="D115" s="459"/>
      <c r="E115" s="13" t="str">
        <f>ECSF!C7</f>
        <v>INSTITUTO DE INNOVACIÓN Y COMPETITIVIDAD</v>
      </c>
    </row>
    <row r="116" spans="1:5" x14ac:dyDescent="0.25">
      <c r="A116" s="459" t="s">
        <v>3</v>
      </c>
      <c r="B116" s="459"/>
      <c r="C116" s="459"/>
      <c r="D116" s="459"/>
      <c r="E116" s="14"/>
    </row>
    <row r="117" spans="1:5" x14ac:dyDescent="0.25">
      <c r="A117" s="459" t="s">
        <v>73</v>
      </c>
      <c r="B117" s="459"/>
      <c r="C117" s="459"/>
      <c r="D117" s="459"/>
      <c r="E117" t="s">
        <v>72</v>
      </c>
    </row>
    <row r="118" spans="1:5" x14ac:dyDescent="0.25">
      <c r="B118" s="461" t="s">
        <v>67</v>
      </c>
      <c r="C118" s="453" t="s">
        <v>6</v>
      </c>
      <c r="D118" s="453"/>
      <c r="E118" s="11">
        <f>ECSF!D14</f>
        <v>2299929.66</v>
      </c>
    </row>
    <row r="119" spans="1:5" x14ac:dyDescent="0.25">
      <c r="B119" s="461"/>
      <c r="C119" s="453" t="s">
        <v>8</v>
      </c>
      <c r="D119" s="453"/>
      <c r="E119" s="11">
        <f>ECSF!D16</f>
        <v>2093655.6300000004</v>
      </c>
    </row>
    <row r="120" spans="1:5" x14ac:dyDescent="0.25">
      <c r="B120" s="461"/>
      <c r="C120" s="452" t="s">
        <v>10</v>
      </c>
      <c r="D120" s="452"/>
      <c r="E120" s="12">
        <f>ECSF!D18</f>
        <v>2093655.6300000004</v>
      </c>
    </row>
    <row r="121" spans="1:5" x14ac:dyDescent="0.25">
      <c r="B121" s="461"/>
      <c r="C121" s="452" t="s">
        <v>12</v>
      </c>
      <c r="D121" s="452"/>
      <c r="E121" s="12">
        <f>ECSF!D19</f>
        <v>0</v>
      </c>
    </row>
    <row r="122" spans="1:5" x14ac:dyDescent="0.25">
      <c r="B122" s="461"/>
      <c r="C122" s="452" t="s">
        <v>14</v>
      </c>
      <c r="D122" s="452"/>
      <c r="E122" s="12">
        <f>ECSF!D20</f>
        <v>0</v>
      </c>
    </row>
    <row r="123" spans="1:5" x14ac:dyDescent="0.25">
      <c r="B123" s="461"/>
      <c r="C123" s="452" t="s">
        <v>16</v>
      </c>
      <c r="D123" s="452"/>
      <c r="E123" s="12">
        <f>ECSF!D21</f>
        <v>0</v>
      </c>
    </row>
    <row r="124" spans="1:5" x14ac:dyDescent="0.25">
      <c r="B124" s="461"/>
      <c r="C124" s="452" t="s">
        <v>18</v>
      </c>
      <c r="D124" s="452"/>
      <c r="E124" s="12">
        <f>ECSF!D22</f>
        <v>0</v>
      </c>
    </row>
    <row r="125" spans="1:5" x14ac:dyDescent="0.25">
      <c r="B125" s="461"/>
      <c r="C125" s="452" t="s">
        <v>20</v>
      </c>
      <c r="D125" s="452"/>
      <c r="E125" s="12">
        <f>ECSF!D23</f>
        <v>0</v>
      </c>
    </row>
    <row r="126" spans="1:5" x14ac:dyDescent="0.25">
      <c r="B126" s="461"/>
      <c r="C126" s="452" t="s">
        <v>22</v>
      </c>
      <c r="D126" s="452"/>
      <c r="E126" s="12">
        <f>ECSF!D24</f>
        <v>0</v>
      </c>
    </row>
    <row r="127" spans="1:5" x14ac:dyDescent="0.25">
      <c r="B127" s="461"/>
      <c r="C127" s="453" t="s">
        <v>27</v>
      </c>
      <c r="D127" s="453"/>
      <c r="E127" s="11">
        <f>ECSF!D26</f>
        <v>206274.0299999998</v>
      </c>
    </row>
    <row r="128" spans="1:5" x14ac:dyDescent="0.25">
      <c r="B128" s="461"/>
      <c r="C128" s="452" t="s">
        <v>29</v>
      </c>
      <c r="D128" s="452"/>
      <c r="E128" s="12">
        <f>ECSF!D28</f>
        <v>0</v>
      </c>
    </row>
    <row r="129" spans="2:5" x14ac:dyDescent="0.25">
      <c r="B129" s="461"/>
      <c r="C129" s="452" t="s">
        <v>31</v>
      </c>
      <c r="D129" s="452"/>
      <c r="E129" s="12">
        <f>ECSF!D29</f>
        <v>0</v>
      </c>
    </row>
    <row r="130" spans="2:5" x14ac:dyDescent="0.25">
      <c r="B130" s="461"/>
      <c r="C130" s="452" t="s">
        <v>33</v>
      </c>
      <c r="D130" s="452"/>
      <c r="E130" s="12">
        <f>ECSF!D30</f>
        <v>0</v>
      </c>
    </row>
    <row r="131" spans="2:5" x14ac:dyDescent="0.25">
      <c r="B131" s="461"/>
      <c r="C131" s="452" t="s">
        <v>35</v>
      </c>
      <c r="D131" s="452"/>
      <c r="E131" s="12">
        <f>ECSF!D31</f>
        <v>0</v>
      </c>
    </row>
    <row r="132" spans="2:5" x14ac:dyDescent="0.25">
      <c r="B132" s="461"/>
      <c r="C132" s="452" t="s">
        <v>37</v>
      </c>
      <c r="D132" s="452"/>
      <c r="E132" s="12">
        <f>ECSF!D32</f>
        <v>0</v>
      </c>
    </row>
    <row r="133" spans="2:5" x14ac:dyDescent="0.25">
      <c r="B133" s="461"/>
      <c r="C133" s="452" t="s">
        <v>39</v>
      </c>
      <c r="D133" s="452"/>
      <c r="E133" s="12">
        <f>ECSF!D33</f>
        <v>206274.0299999998</v>
      </c>
    </row>
    <row r="134" spans="2:5" x14ac:dyDescent="0.25">
      <c r="B134" s="461"/>
      <c r="C134" s="452" t="s">
        <v>41</v>
      </c>
      <c r="D134" s="452"/>
      <c r="E134" s="12">
        <f>ECSF!D34</f>
        <v>0</v>
      </c>
    </row>
    <row r="135" spans="2:5" x14ac:dyDescent="0.25">
      <c r="B135" s="461"/>
      <c r="C135" s="452" t="s">
        <v>42</v>
      </c>
      <c r="D135" s="452"/>
      <c r="E135" s="12">
        <f>ECSF!D35</f>
        <v>0</v>
      </c>
    </row>
    <row r="136" spans="2:5" x14ac:dyDescent="0.25">
      <c r="B136" s="461"/>
      <c r="C136" s="452" t="s">
        <v>44</v>
      </c>
      <c r="D136" s="452"/>
      <c r="E136" s="12">
        <f>ECSF!D36</f>
        <v>0</v>
      </c>
    </row>
    <row r="137" spans="2:5" x14ac:dyDescent="0.25">
      <c r="B137" s="461"/>
      <c r="C137" s="453" t="s">
        <v>7</v>
      </c>
      <c r="D137" s="453"/>
      <c r="E137" s="11">
        <f>ECSF!I14</f>
        <v>0</v>
      </c>
    </row>
    <row r="138" spans="2:5" x14ac:dyDescent="0.25">
      <c r="B138" s="461"/>
      <c r="C138" s="453" t="s">
        <v>9</v>
      </c>
      <c r="D138" s="453"/>
      <c r="E138" s="11">
        <f>ECSF!I16</f>
        <v>0</v>
      </c>
    </row>
    <row r="139" spans="2:5" x14ac:dyDescent="0.25">
      <c r="B139" s="461"/>
      <c r="C139" s="452" t="s">
        <v>11</v>
      </c>
      <c r="D139" s="452"/>
      <c r="E139" s="12">
        <f>ECSF!I18</f>
        <v>0</v>
      </c>
    </row>
    <row r="140" spans="2:5" x14ac:dyDescent="0.25">
      <c r="B140" s="461"/>
      <c r="C140" s="452" t="s">
        <v>13</v>
      </c>
      <c r="D140" s="452"/>
      <c r="E140" s="12">
        <f>ECSF!I19</f>
        <v>0</v>
      </c>
    </row>
    <row r="141" spans="2:5" x14ac:dyDescent="0.25">
      <c r="B141" s="461"/>
      <c r="C141" s="452" t="s">
        <v>15</v>
      </c>
      <c r="D141" s="452"/>
      <c r="E141" s="12">
        <f>ECSF!I20</f>
        <v>0</v>
      </c>
    </row>
    <row r="142" spans="2:5" x14ac:dyDescent="0.25">
      <c r="B142" s="461"/>
      <c r="C142" s="452" t="s">
        <v>17</v>
      </c>
      <c r="D142" s="452"/>
      <c r="E142" s="12">
        <f>ECSF!I21</f>
        <v>0</v>
      </c>
    </row>
    <row r="143" spans="2:5" x14ac:dyDescent="0.25">
      <c r="B143" s="461"/>
      <c r="C143" s="452" t="s">
        <v>19</v>
      </c>
      <c r="D143" s="452"/>
      <c r="E143" s="12">
        <f>ECSF!I22</f>
        <v>0</v>
      </c>
    </row>
    <row r="144" spans="2:5" x14ac:dyDescent="0.25">
      <c r="B144" s="461"/>
      <c r="C144" s="452" t="s">
        <v>21</v>
      </c>
      <c r="D144" s="452"/>
      <c r="E144" s="12">
        <f>ECSF!I23</f>
        <v>0</v>
      </c>
    </row>
    <row r="145" spans="2:5" x14ac:dyDescent="0.25">
      <c r="B145" s="461"/>
      <c r="C145" s="452" t="s">
        <v>23</v>
      </c>
      <c r="D145" s="452"/>
      <c r="E145" s="12">
        <f>ECSF!I24</f>
        <v>0</v>
      </c>
    </row>
    <row r="146" spans="2:5" x14ac:dyDescent="0.25">
      <c r="B146" s="461"/>
      <c r="C146" s="452" t="s">
        <v>24</v>
      </c>
      <c r="D146" s="452"/>
      <c r="E146" s="12">
        <f>ECSF!I25</f>
        <v>0</v>
      </c>
    </row>
    <row r="147" spans="2:5" x14ac:dyDescent="0.25">
      <c r="B147" s="461"/>
      <c r="C147" s="463" t="s">
        <v>28</v>
      </c>
      <c r="D147" s="463"/>
      <c r="E147" s="11">
        <f>ECSF!I27</f>
        <v>0</v>
      </c>
    </row>
    <row r="148" spans="2:5" x14ac:dyDescent="0.25">
      <c r="B148" s="461"/>
      <c r="C148" s="452" t="s">
        <v>30</v>
      </c>
      <c r="D148" s="452"/>
      <c r="E148" s="12">
        <f>ECSF!I29</f>
        <v>0</v>
      </c>
    </row>
    <row r="149" spans="2:5" x14ac:dyDescent="0.25">
      <c r="B149" s="461"/>
      <c r="C149" s="452" t="s">
        <v>32</v>
      </c>
      <c r="D149" s="452"/>
      <c r="E149" s="12">
        <f>ECSF!I30</f>
        <v>0</v>
      </c>
    </row>
    <row r="150" spans="2:5" x14ac:dyDescent="0.25">
      <c r="B150" s="461"/>
      <c r="C150" s="452" t="s">
        <v>34</v>
      </c>
      <c r="D150" s="452"/>
      <c r="E150" s="12">
        <f>ECSF!I31</f>
        <v>0</v>
      </c>
    </row>
    <row r="151" spans="2:5" x14ac:dyDescent="0.25">
      <c r="B151" s="461"/>
      <c r="C151" s="452" t="s">
        <v>36</v>
      </c>
      <c r="D151" s="452"/>
      <c r="E151" s="12">
        <f>ECSF!I32</f>
        <v>0</v>
      </c>
    </row>
    <row r="152" spans="2:5" x14ac:dyDescent="0.25">
      <c r="B152" s="461"/>
      <c r="C152" s="452" t="s">
        <v>38</v>
      </c>
      <c r="D152" s="452"/>
      <c r="E152" s="12">
        <f>ECSF!I33</f>
        <v>0</v>
      </c>
    </row>
    <row r="153" spans="2:5" x14ac:dyDescent="0.25">
      <c r="B153" s="461"/>
      <c r="C153" s="452" t="s">
        <v>40</v>
      </c>
      <c r="D153" s="452"/>
      <c r="E153" s="12">
        <f>ECSF!I34</f>
        <v>0</v>
      </c>
    </row>
    <row r="154" spans="2:5" x14ac:dyDescent="0.25">
      <c r="B154" s="461"/>
      <c r="C154" s="453" t="s">
        <v>47</v>
      </c>
      <c r="D154" s="453"/>
      <c r="E154" s="11">
        <f>ECSF!I36</f>
        <v>0</v>
      </c>
    </row>
    <row r="155" spans="2:5" x14ac:dyDescent="0.25">
      <c r="B155" s="461"/>
      <c r="C155" s="453" t="s">
        <v>49</v>
      </c>
      <c r="D155" s="453"/>
      <c r="E155" s="11">
        <f>ECSF!I38</f>
        <v>0</v>
      </c>
    </row>
    <row r="156" spans="2:5" x14ac:dyDescent="0.25">
      <c r="B156" s="461"/>
      <c r="C156" s="452" t="s">
        <v>50</v>
      </c>
      <c r="D156" s="452"/>
      <c r="E156" s="12">
        <f>ECSF!I40</f>
        <v>0</v>
      </c>
    </row>
    <row r="157" spans="2:5" x14ac:dyDescent="0.25">
      <c r="B157" s="461"/>
      <c r="C157" s="452" t="s">
        <v>51</v>
      </c>
      <c r="D157" s="452"/>
      <c r="E157" s="12">
        <f>ECSF!I41</f>
        <v>0</v>
      </c>
    </row>
    <row r="158" spans="2:5" x14ac:dyDescent="0.25">
      <c r="B158" s="461"/>
      <c r="C158" s="452" t="s">
        <v>52</v>
      </c>
      <c r="D158" s="452"/>
      <c r="E158" s="12">
        <f>ECSF!I42</f>
        <v>0</v>
      </c>
    </row>
    <row r="159" spans="2:5" x14ac:dyDescent="0.25">
      <c r="B159" s="461"/>
      <c r="C159" s="453" t="s">
        <v>53</v>
      </c>
      <c r="D159" s="453"/>
      <c r="E159" s="11">
        <f>ECSF!I44</f>
        <v>0</v>
      </c>
    </row>
    <row r="160" spans="2:5" x14ac:dyDescent="0.25">
      <c r="B160" s="461"/>
      <c r="C160" s="452" t="s">
        <v>54</v>
      </c>
      <c r="D160" s="452"/>
      <c r="E160" s="12">
        <f>ECSF!I46</f>
        <v>0</v>
      </c>
    </row>
    <row r="161" spans="2:5" x14ac:dyDescent="0.25">
      <c r="B161" s="461"/>
      <c r="C161" s="452" t="s">
        <v>55</v>
      </c>
      <c r="D161" s="452"/>
      <c r="E161" s="12">
        <f>ECSF!I47</f>
        <v>0</v>
      </c>
    </row>
    <row r="162" spans="2:5" x14ac:dyDescent="0.25">
      <c r="B162" s="461"/>
      <c r="C162" s="452" t="s">
        <v>56</v>
      </c>
      <c r="D162" s="452"/>
      <c r="E162" s="12">
        <f>ECSF!I48</f>
        <v>0</v>
      </c>
    </row>
    <row r="163" spans="2:5" x14ac:dyDescent="0.25">
      <c r="B163" s="461"/>
      <c r="C163" s="452" t="s">
        <v>57</v>
      </c>
      <c r="D163" s="452"/>
      <c r="E163" s="12">
        <f>ECSF!I49</f>
        <v>0</v>
      </c>
    </row>
    <row r="164" spans="2:5" x14ac:dyDescent="0.25">
      <c r="B164" s="461"/>
      <c r="C164" s="452" t="s">
        <v>58</v>
      </c>
      <c r="D164" s="452"/>
      <c r="E164" s="12">
        <f>ECSF!I50</f>
        <v>0</v>
      </c>
    </row>
    <row r="165" spans="2:5" x14ac:dyDescent="0.25">
      <c r="B165" s="461"/>
      <c r="C165" s="453" t="s">
        <v>59</v>
      </c>
      <c r="D165" s="453"/>
      <c r="E165" s="11">
        <f>ECSF!I52</f>
        <v>0</v>
      </c>
    </row>
    <row r="166" spans="2:5" x14ac:dyDescent="0.25">
      <c r="B166" s="461"/>
      <c r="C166" s="452" t="s">
        <v>60</v>
      </c>
      <c r="D166" s="452"/>
      <c r="E166" s="12">
        <f>ECSF!I54</f>
        <v>0</v>
      </c>
    </row>
    <row r="167" spans="2:5" ht="15" customHeight="1" thickBot="1" x14ac:dyDescent="0.3">
      <c r="B167" s="462"/>
      <c r="C167" s="452" t="s">
        <v>61</v>
      </c>
      <c r="D167" s="452"/>
      <c r="E167" s="12">
        <f>ECSF!I55</f>
        <v>0</v>
      </c>
    </row>
    <row r="168" spans="2:5" x14ac:dyDescent="0.25">
      <c r="B168" s="461" t="s">
        <v>68</v>
      </c>
      <c r="C168" s="453" t="s">
        <v>6</v>
      </c>
      <c r="D168" s="453"/>
      <c r="E168" s="11">
        <f>ECSF!E14</f>
        <v>821013.53999999957</v>
      </c>
    </row>
    <row r="169" spans="2:5" ht="15" customHeight="1" x14ac:dyDescent="0.25">
      <c r="B169" s="461"/>
      <c r="C169" s="453" t="s">
        <v>8</v>
      </c>
      <c r="D169" s="453"/>
      <c r="E169" s="11">
        <f>ECSF!E16</f>
        <v>1774</v>
      </c>
    </row>
    <row r="170" spans="2:5" ht="15" customHeight="1" x14ac:dyDescent="0.25">
      <c r="B170" s="461"/>
      <c r="C170" s="452" t="s">
        <v>10</v>
      </c>
      <c r="D170" s="452"/>
      <c r="E170" s="12">
        <f>ECSF!E18</f>
        <v>0</v>
      </c>
    </row>
    <row r="171" spans="2:5" ht="15" customHeight="1" x14ac:dyDescent="0.25">
      <c r="B171" s="461"/>
      <c r="C171" s="452" t="s">
        <v>12</v>
      </c>
      <c r="D171" s="452"/>
      <c r="E171" s="12">
        <f>ECSF!E19</f>
        <v>1774</v>
      </c>
    </row>
    <row r="172" spans="2:5" x14ac:dyDescent="0.25">
      <c r="B172" s="461"/>
      <c r="C172" s="452" t="s">
        <v>14</v>
      </c>
      <c r="D172" s="452"/>
      <c r="E172" s="12">
        <f>ECSF!E20</f>
        <v>0</v>
      </c>
    </row>
    <row r="173" spans="2:5" x14ac:dyDescent="0.25">
      <c r="B173" s="461"/>
      <c r="C173" s="452" t="s">
        <v>16</v>
      </c>
      <c r="D173" s="452"/>
      <c r="E173" s="12">
        <f>ECSF!E21</f>
        <v>0</v>
      </c>
    </row>
    <row r="174" spans="2:5" ht="15" customHeight="1" x14ac:dyDescent="0.25">
      <c r="B174" s="461"/>
      <c r="C174" s="452" t="s">
        <v>18</v>
      </c>
      <c r="D174" s="452"/>
      <c r="E174" s="12">
        <f>ECSF!E22</f>
        <v>0</v>
      </c>
    </row>
    <row r="175" spans="2:5" ht="15" customHeight="1" x14ac:dyDescent="0.25">
      <c r="B175" s="461"/>
      <c r="C175" s="452" t="s">
        <v>20</v>
      </c>
      <c r="D175" s="452"/>
      <c r="E175" s="12">
        <f>ECSF!E23</f>
        <v>0</v>
      </c>
    </row>
    <row r="176" spans="2:5" x14ac:dyDescent="0.25">
      <c r="B176" s="461"/>
      <c r="C176" s="452" t="s">
        <v>22</v>
      </c>
      <c r="D176" s="452"/>
      <c r="E176" s="12">
        <f>ECSF!E24</f>
        <v>0</v>
      </c>
    </row>
    <row r="177" spans="2:5" ht="15" customHeight="1" x14ac:dyDescent="0.25">
      <c r="B177" s="461"/>
      <c r="C177" s="453" t="s">
        <v>27</v>
      </c>
      <c r="D177" s="453"/>
      <c r="E177" s="11">
        <f>ECSF!E26</f>
        <v>819239.53999999957</v>
      </c>
    </row>
    <row r="178" spans="2:5" x14ac:dyDescent="0.25">
      <c r="B178" s="461"/>
      <c r="C178" s="452" t="s">
        <v>29</v>
      </c>
      <c r="D178" s="452"/>
      <c r="E178" s="12">
        <f>ECSF!E28</f>
        <v>0</v>
      </c>
    </row>
    <row r="179" spans="2:5" ht="15" customHeight="1" x14ac:dyDescent="0.25">
      <c r="B179" s="461"/>
      <c r="C179" s="452" t="s">
        <v>31</v>
      </c>
      <c r="D179" s="452"/>
      <c r="E179" s="12">
        <f>ECSF!E29</f>
        <v>0</v>
      </c>
    </row>
    <row r="180" spans="2:5" ht="15" customHeight="1" x14ac:dyDescent="0.25">
      <c r="B180" s="461"/>
      <c r="C180" s="452" t="s">
        <v>33</v>
      </c>
      <c r="D180" s="452"/>
      <c r="E180" s="12">
        <f>ECSF!E30</f>
        <v>0</v>
      </c>
    </row>
    <row r="181" spans="2:5" ht="15" customHeight="1" x14ac:dyDescent="0.25">
      <c r="B181" s="461"/>
      <c r="C181" s="452" t="s">
        <v>35</v>
      </c>
      <c r="D181" s="452"/>
      <c r="E181" s="12">
        <f>ECSF!E31</f>
        <v>819239.53999999957</v>
      </c>
    </row>
    <row r="182" spans="2:5" ht="15" customHeight="1" x14ac:dyDescent="0.25">
      <c r="B182" s="461"/>
      <c r="C182" s="452" t="s">
        <v>37</v>
      </c>
      <c r="D182" s="452"/>
      <c r="E182" s="12">
        <f>ECSF!E32</f>
        <v>0</v>
      </c>
    </row>
    <row r="183" spans="2:5" ht="15" customHeight="1" x14ac:dyDescent="0.25">
      <c r="B183" s="461"/>
      <c r="C183" s="452" t="s">
        <v>39</v>
      </c>
      <c r="D183" s="452"/>
      <c r="E183" s="12">
        <f>ECSF!E33</f>
        <v>0</v>
      </c>
    </row>
    <row r="184" spans="2:5" ht="15" customHeight="1" x14ac:dyDescent="0.25">
      <c r="B184" s="461"/>
      <c r="C184" s="452" t="s">
        <v>41</v>
      </c>
      <c r="D184" s="452"/>
      <c r="E184" s="12">
        <f>ECSF!E34</f>
        <v>0</v>
      </c>
    </row>
    <row r="185" spans="2:5" ht="15" customHeight="1" x14ac:dyDescent="0.25">
      <c r="B185" s="461"/>
      <c r="C185" s="452" t="s">
        <v>42</v>
      </c>
      <c r="D185" s="452"/>
      <c r="E185" s="12">
        <f>ECSF!E35</f>
        <v>0</v>
      </c>
    </row>
    <row r="186" spans="2:5" ht="15" customHeight="1" x14ac:dyDescent="0.25">
      <c r="B186" s="461"/>
      <c r="C186" s="452" t="s">
        <v>44</v>
      </c>
      <c r="D186" s="452"/>
      <c r="E186" s="12">
        <f>ECSF!E36</f>
        <v>0</v>
      </c>
    </row>
    <row r="187" spans="2:5" ht="15" customHeight="1" x14ac:dyDescent="0.25">
      <c r="B187" s="461"/>
      <c r="C187" s="453" t="s">
        <v>7</v>
      </c>
      <c r="D187" s="453"/>
      <c r="E187" s="11">
        <f>ECSF!J14</f>
        <v>38553.589999999997</v>
      </c>
    </row>
    <row r="188" spans="2:5" x14ac:dyDescent="0.25">
      <c r="B188" s="461"/>
      <c r="C188" s="453" t="s">
        <v>9</v>
      </c>
      <c r="D188" s="453"/>
      <c r="E188" s="11">
        <f>ECSF!J16</f>
        <v>38553.589999999997</v>
      </c>
    </row>
    <row r="189" spans="2:5" x14ac:dyDescent="0.25">
      <c r="B189" s="461"/>
      <c r="C189" s="452" t="s">
        <v>11</v>
      </c>
      <c r="D189" s="452"/>
      <c r="E189" s="12">
        <f>ECSF!J18</f>
        <v>38553.589999999997</v>
      </c>
    </row>
    <row r="190" spans="2:5" x14ac:dyDescent="0.25">
      <c r="B190" s="461"/>
      <c r="C190" s="452" t="s">
        <v>13</v>
      </c>
      <c r="D190" s="452"/>
      <c r="E190" s="12">
        <f>ECSF!J19</f>
        <v>0</v>
      </c>
    </row>
    <row r="191" spans="2:5" ht="15" customHeight="1" x14ac:dyDescent="0.25">
      <c r="B191" s="461"/>
      <c r="C191" s="452" t="s">
        <v>15</v>
      </c>
      <c r="D191" s="452"/>
      <c r="E191" s="12">
        <f>ECSF!J20</f>
        <v>0</v>
      </c>
    </row>
    <row r="192" spans="2:5" x14ac:dyDescent="0.25">
      <c r="B192" s="461"/>
      <c r="C192" s="452" t="s">
        <v>17</v>
      </c>
      <c r="D192" s="452"/>
      <c r="E192" s="12">
        <f>ECSF!J21</f>
        <v>0</v>
      </c>
    </row>
    <row r="193" spans="2:5" ht="15" customHeight="1" x14ac:dyDescent="0.25">
      <c r="B193" s="461"/>
      <c r="C193" s="452" t="s">
        <v>19</v>
      </c>
      <c r="D193" s="452"/>
      <c r="E193" s="12">
        <f>ECSF!J22</f>
        <v>0</v>
      </c>
    </row>
    <row r="194" spans="2:5" ht="15" customHeight="1" x14ac:dyDescent="0.25">
      <c r="B194" s="461"/>
      <c r="C194" s="452" t="s">
        <v>21</v>
      </c>
      <c r="D194" s="452"/>
      <c r="E194" s="12">
        <f>ECSF!J23</f>
        <v>0</v>
      </c>
    </row>
    <row r="195" spans="2:5" ht="15" customHeight="1" x14ac:dyDescent="0.25">
      <c r="B195" s="461"/>
      <c r="C195" s="452" t="s">
        <v>23</v>
      </c>
      <c r="D195" s="452"/>
      <c r="E195" s="12">
        <f>ECSF!J24</f>
        <v>0</v>
      </c>
    </row>
    <row r="196" spans="2:5" ht="15" customHeight="1" x14ac:dyDescent="0.25">
      <c r="B196" s="461"/>
      <c r="C196" s="452" t="s">
        <v>24</v>
      </c>
      <c r="D196" s="452"/>
      <c r="E196" s="12">
        <f>ECSF!J25</f>
        <v>0</v>
      </c>
    </row>
    <row r="197" spans="2:5" ht="15" customHeight="1" x14ac:dyDescent="0.25">
      <c r="B197" s="461"/>
      <c r="C197" s="463" t="s">
        <v>28</v>
      </c>
      <c r="D197" s="463"/>
      <c r="E197" s="11">
        <f>ECSF!J27</f>
        <v>0</v>
      </c>
    </row>
    <row r="198" spans="2:5" ht="15" customHeight="1" x14ac:dyDescent="0.25">
      <c r="B198" s="461"/>
      <c r="C198" s="452" t="s">
        <v>30</v>
      </c>
      <c r="D198" s="452"/>
      <c r="E198" s="12">
        <f>ECSF!J29</f>
        <v>0</v>
      </c>
    </row>
    <row r="199" spans="2:5" ht="15" customHeight="1" x14ac:dyDescent="0.25">
      <c r="B199" s="461"/>
      <c r="C199" s="452" t="s">
        <v>32</v>
      </c>
      <c r="D199" s="452"/>
      <c r="E199" s="12">
        <f>ECSF!J30</f>
        <v>0</v>
      </c>
    </row>
    <row r="200" spans="2:5" ht="15" customHeight="1" x14ac:dyDescent="0.25">
      <c r="B200" s="461"/>
      <c r="C200" s="452" t="s">
        <v>34</v>
      </c>
      <c r="D200" s="452"/>
      <c r="E200" s="12">
        <f>ECSF!J31</f>
        <v>0</v>
      </c>
    </row>
    <row r="201" spans="2:5" x14ac:dyDescent="0.25">
      <c r="B201" s="461"/>
      <c r="C201" s="452" t="s">
        <v>36</v>
      </c>
      <c r="D201" s="452"/>
      <c r="E201" s="12">
        <f>ECSF!J32</f>
        <v>0</v>
      </c>
    </row>
    <row r="202" spans="2:5" ht="15" customHeight="1" x14ac:dyDescent="0.25">
      <c r="B202" s="461"/>
      <c r="C202" s="452" t="s">
        <v>38</v>
      </c>
      <c r="D202" s="452"/>
      <c r="E202" s="12">
        <f>ECSF!J33</f>
        <v>0</v>
      </c>
    </row>
    <row r="203" spans="2:5" x14ac:dyDescent="0.25">
      <c r="B203" s="461"/>
      <c r="C203" s="452" t="s">
        <v>40</v>
      </c>
      <c r="D203" s="452"/>
      <c r="E203" s="12">
        <f>ECSF!J34</f>
        <v>0</v>
      </c>
    </row>
    <row r="204" spans="2:5" ht="15" customHeight="1" x14ac:dyDescent="0.25">
      <c r="B204" s="461"/>
      <c r="C204" s="453" t="s">
        <v>47</v>
      </c>
      <c r="D204" s="453"/>
      <c r="E204" s="11">
        <f>ECSF!J36</f>
        <v>1440362.53</v>
      </c>
    </row>
    <row r="205" spans="2:5" ht="15" customHeight="1" x14ac:dyDescent="0.25">
      <c r="B205" s="461"/>
      <c r="C205" s="453" t="s">
        <v>49</v>
      </c>
      <c r="D205" s="453"/>
      <c r="E205" s="11">
        <f>ECSF!J38</f>
        <v>0</v>
      </c>
    </row>
    <row r="206" spans="2:5" ht="15" customHeight="1" x14ac:dyDescent="0.25">
      <c r="B206" s="461"/>
      <c r="C206" s="452" t="s">
        <v>50</v>
      </c>
      <c r="D206" s="452"/>
      <c r="E206" s="12">
        <f>ECSF!J40</f>
        <v>0</v>
      </c>
    </row>
    <row r="207" spans="2:5" ht="15" customHeight="1" x14ac:dyDescent="0.25">
      <c r="B207" s="461"/>
      <c r="C207" s="452" t="s">
        <v>51</v>
      </c>
      <c r="D207" s="452"/>
      <c r="E207" s="12">
        <f>ECSF!J41</f>
        <v>0</v>
      </c>
    </row>
    <row r="208" spans="2:5" ht="15" customHeight="1" x14ac:dyDescent="0.25">
      <c r="B208" s="461"/>
      <c r="C208" s="452" t="s">
        <v>52</v>
      </c>
      <c r="D208" s="452"/>
      <c r="E208" s="12">
        <f>ECSF!J42</f>
        <v>0</v>
      </c>
    </row>
    <row r="209" spans="2:5" ht="15" customHeight="1" x14ac:dyDescent="0.25">
      <c r="B209" s="461"/>
      <c r="C209" s="453" t="s">
        <v>53</v>
      </c>
      <c r="D209" s="453"/>
      <c r="E209" s="11">
        <f>ECSF!J44</f>
        <v>1440362.53</v>
      </c>
    </row>
    <row r="210" spans="2:5" x14ac:dyDescent="0.25">
      <c r="B210" s="461"/>
      <c r="C210" s="452" t="s">
        <v>54</v>
      </c>
      <c r="D210" s="452"/>
      <c r="E210" s="12">
        <f>ECSF!J46</f>
        <v>772385.79000000027</v>
      </c>
    </row>
    <row r="211" spans="2:5" ht="15" customHeight="1" x14ac:dyDescent="0.25">
      <c r="B211" s="461"/>
      <c r="C211" s="452" t="s">
        <v>55</v>
      </c>
      <c r="D211" s="452"/>
      <c r="E211" s="12">
        <f>ECSF!J47</f>
        <v>667976.73999999976</v>
      </c>
    </row>
    <row r="212" spans="2:5" x14ac:dyDescent="0.25">
      <c r="B212" s="461"/>
      <c r="C212" s="452" t="s">
        <v>56</v>
      </c>
      <c r="D212" s="452"/>
      <c r="E212" s="12">
        <f>ECSF!J48</f>
        <v>0</v>
      </c>
    </row>
    <row r="213" spans="2:5" ht="15" customHeight="1" x14ac:dyDescent="0.25">
      <c r="B213" s="461"/>
      <c r="C213" s="452" t="s">
        <v>57</v>
      </c>
      <c r="D213" s="452"/>
      <c r="E213" s="12">
        <f>ECSF!J49</f>
        <v>0</v>
      </c>
    </row>
    <row r="214" spans="2:5" x14ac:dyDescent="0.25">
      <c r="B214" s="461"/>
      <c r="C214" s="452" t="s">
        <v>58</v>
      </c>
      <c r="D214" s="452"/>
      <c r="E214" s="12">
        <f>ECSF!J50</f>
        <v>0</v>
      </c>
    </row>
    <row r="215" spans="2:5" x14ac:dyDescent="0.25">
      <c r="B215" s="461"/>
      <c r="C215" s="453" t="s">
        <v>59</v>
      </c>
      <c r="D215" s="453"/>
      <c r="E215" s="11">
        <f>ECSF!J52</f>
        <v>0</v>
      </c>
    </row>
    <row r="216" spans="2:5" x14ac:dyDescent="0.25">
      <c r="B216" s="461"/>
      <c r="C216" s="452" t="s">
        <v>60</v>
      </c>
      <c r="D216" s="452"/>
      <c r="E216" s="12">
        <f>ECSF!J54</f>
        <v>0</v>
      </c>
    </row>
    <row r="217" spans="2:5" ht="15.75" thickBot="1" x14ac:dyDescent="0.3">
      <c r="B217" s="462"/>
      <c r="C217" s="452" t="s">
        <v>61</v>
      </c>
      <c r="D217" s="452"/>
      <c r="E217" s="12">
        <f>ECSF!J55</f>
        <v>0</v>
      </c>
    </row>
    <row r="218" spans="2:5" x14ac:dyDescent="0.25">
      <c r="C218" s="456" t="s">
        <v>75</v>
      </c>
      <c r="D218" s="5" t="s">
        <v>64</v>
      </c>
      <c r="E218" s="15" t="str">
        <f>ECSF!C62</f>
        <v>Dra. Lisbeily Domínguez Ruvalcaba</v>
      </c>
    </row>
    <row r="219" spans="2:5" x14ac:dyDescent="0.25">
      <c r="C219" s="455"/>
      <c r="D219" s="5" t="s">
        <v>65</v>
      </c>
      <c r="E219" s="15" t="str">
        <f>ECSF!C63</f>
        <v>Directora General</v>
      </c>
    </row>
    <row r="220" spans="2:5" x14ac:dyDescent="0.25">
      <c r="C220" s="455" t="s">
        <v>74</v>
      </c>
      <c r="D220" s="5" t="s">
        <v>64</v>
      </c>
      <c r="E220" s="15" t="str">
        <f>ECSF!G62</f>
        <v>L.A.A. Marisol Macías Luján</v>
      </c>
    </row>
    <row r="221" spans="2:5" x14ac:dyDescent="0.25">
      <c r="C221" s="455"/>
      <c r="D221" s="5" t="s">
        <v>65</v>
      </c>
      <c r="E221" s="15" t="str">
        <f>ECSF!G63</f>
        <v>Supervisor Administrativo</v>
      </c>
    </row>
  </sheetData>
  <sheetProtection password="C4FF" sheet="1" objects="1" scenarios="1"/>
  <mergeCells count="234">
    <mergeCell ref="A59:A75"/>
    <mergeCell ref="B59:B65"/>
    <mergeCell ref="C59:D59"/>
    <mergeCell ref="C60:D60"/>
    <mergeCell ref="C61:D61"/>
    <mergeCell ref="C62:D62"/>
    <mergeCell ref="B7:B13"/>
    <mergeCell ref="B15:B23"/>
    <mergeCell ref="A26:A42"/>
    <mergeCell ref="B26:B33"/>
    <mergeCell ref="B35:B40"/>
    <mergeCell ref="B43:B56"/>
    <mergeCell ref="A7:A23"/>
    <mergeCell ref="A24:A25"/>
    <mergeCell ref="C16:D16"/>
    <mergeCell ref="C36:D36"/>
    <mergeCell ref="C30:D30"/>
    <mergeCell ref="C31:D31"/>
    <mergeCell ref="C7:D7"/>
    <mergeCell ref="C11:D11"/>
    <mergeCell ref="C63:D63"/>
    <mergeCell ref="C55:D55"/>
    <mergeCell ref="C74:D74"/>
    <mergeCell ref="C54:D54"/>
    <mergeCell ref="C6:D6"/>
    <mergeCell ref="C102:D102"/>
    <mergeCell ref="C88:D88"/>
    <mergeCell ref="C32:D32"/>
    <mergeCell ref="C33:D33"/>
    <mergeCell ref="C26:D26"/>
    <mergeCell ref="C107:D107"/>
    <mergeCell ref="C217:D217"/>
    <mergeCell ref="C182:D182"/>
    <mergeCell ref="C183:D183"/>
    <mergeCell ref="C184:D184"/>
    <mergeCell ref="C185:D185"/>
    <mergeCell ref="C109:D109"/>
    <mergeCell ref="C206:D206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95:D195"/>
    <mergeCell ref="C201:D201"/>
    <mergeCell ref="C187:D187"/>
    <mergeCell ref="C188:D188"/>
    <mergeCell ref="C189:D189"/>
    <mergeCell ref="C190:D190"/>
    <mergeCell ref="C194:D194"/>
    <mergeCell ref="C212:D212"/>
    <mergeCell ref="C214:D214"/>
    <mergeCell ref="C196:D196"/>
    <mergeCell ref="C197:D197"/>
    <mergeCell ref="C198:D198"/>
    <mergeCell ref="C199:D199"/>
    <mergeCell ref="C200:D200"/>
    <mergeCell ref="C174:D174"/>
    <mergeCell ref="C192:D192"/>
    <mergeCell ref="C175:D175"/>
    <mergeCell ref="C176:D176"/>
    <mergeCell ref="C177:D177"/>
    <mergeCell ref="C178:D178"/>
    <mergeCell ref="C186:D186"/>
    <mergeCell ref="C124:D124"/>
    <mergeCell ref="C125:D125"/>
    <mergeCell ref="C168:D168"/>
    <mergeCell ref="C170:D170"/>
    <mergeCell ref="C172:D172"/>
    <mergeCell ref="C173:D173"/>
    <mergeCell ref="C128:D128"/>
    <mergeCell ref="C129:D129"/>
    <mergeCell ref="C136:D136"/>
    <mergeCell ref="C137:D137"/>
    <mergeCell ref="C165:D165"/>
    <mergeCell ref="C160:D160"/>
    <mergeCell ref="C161:D161"/>
    <mergeCell ref="C162:D162"/>
    <mergeCell ref="C163:D163"/>
    <mergeCell ref="C164:D164"/>
    <mergeCell ref="C166:D166"/>
    <mergeCell ref="A2:D2"/>
    <mergeCell ref="C156:D156"/>
    <mergeCell ref="C157:D157"/>
    <mergeCell ref="C158:D158"/>
    <mergeCell ref="C159:D159"/>
    <mergeCell ref="A3:D3"/>
    <mergeCell ref="A4:D4"/>
    <mergeCell ref="A5:D5"/>
    <mergeCell ref="A114:D114"/>
    <mergeCell ref="A115:D115"/>
    <mergeCell ref="C120:D120"/>
    <mergeCell ref="C103:D103"/>
    <mergeCell ref="C104:D104"/>
    <mergeCell ref="C105:D105"/>
    <mergeCell ref="C106:D106"/>
    <mergeCell ref="C142:D142"/>
    <mergeCell ref="C143:D143"/>
    <mergeCell ref="C138:D138"/>
    <mergeCell ref="C139:D139"/>
    <mergeCell ref="C140:D140"/>
    <mergeCell ref="C154:D154"/>
    <mergeCell ref="C155:D155"/>
    <mergeCell ref="C146:D146"/>
    <mergeCell ref="C147:D147"/>
    <mergeCell ref="C167:D167"/>
    <mergeCell ref="B118:B167"/>
    <mergeCell ref="C153:D153"/>
    <mergeCell ref="C135:D135"/>
    <mergeCell ref="C130:D130"/>
    <mergeCell ref="C131:D131"/>
    <mergeCell ref="C122:D122"/>
    <mergeCell ref="C123:D123"/>
    <mergeCell ref="C132:D132"/>
    <mergeCell ref="C133:D133"/>
    <mergeCell ref="C134:D134"/>
    <mergeCell ref="C118:D118"/>
    <mergeCell ref="C119:D119"/>
    <mergeCell ref="C121:D121"/>
    <mergeCell ref="C126:D126"/>
    <mergeCell ref="C127:D127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110:C111"/>
    <mergeCell ref="A116:D116"/>
    <mergeCell ref="C108:D108"/>
    <mergeCell ref="C99:D99"/>
    <mergeCell ref="C12:D12"/>
    <mergeCell ref="C13:D13"/>
    <mergeCell ref="C23:D23"/>
    <mergeCell ref="C43:D43"/>
    <mergeCell ref="C18:D18"/>
    <mergeCell ref="C19:D19"/>
    <mergeCell ref="C20:D20"/>
    <mergeCell ref="C21:D21"/>
    <mergeCell ref="C22:D22"/>
    <mergeCell ref="C24:D24"/>
    <mergeCell ref="C25:D25"/>
    <mergeCell ref="B67:B75"/>
    <mergeCell ref="C67:D67"/>
    <mergeCell ref="C73:D73"/>
    <mergeCell ref="C68:D68"/>
    <mergeCell ref="C69:D69"/>
    <mergeCell ref="C70:D70"/>
    <mergeCell ref="C34:D34"/>
    <mergeCell ref="C44:D44"/>
    <mergeCell ref="C37:D37"/>
    <mergeCell ref="C72:D72"/>
    <mergeCell ref="C64:D64"/>
    <mergeCell ref="C65:D65"/>
    <mergeCell ref="C35:D35"/>
    <mergeCell ref="C50:D50"/>
    <mergeCell ref="C39:D39"/>
    <mergeCell ref="C40:D40"/>
    <mergeCell ref="C58:D58"/>
    <mergeCell ref="C220:C221"/>
    <mergeCell ref="C8:D8"/>
    <mergeCell ref="C27:D27"/>
    <mergeCell ref="C9:D9"/>
    <mergeCell ref="C28:D28"/>
    <mergeCell ref="C10:D10"/>
    <mergeCell ref="C218:C219"/>
    <mergeCell ref="C38:D38"/>
    <mergeCell ref="C101:D101"/>
    <mergeCell ref="C89:D89"/>
    <mergeCell ref="C90:D90"/>
    <mergeCell ref="C112:C113"/>
    <mergeCell ref="C45:D45"/>
    <mergeCell ref="C46:D46"/>
    <mergeCell ref="C47:D47"/>
    <mergeCell ref="C48:D48"/>
    <mergeCell ref="C100:D100"/>
    <mergeCell ref="C49:D49"/>
    <mergeCell ref="C29:D29"/>
    <mergeCell ref="C41:D41"/>
    <mergeCell ref="C42:D42"/>
    <mergeCell ref="C15:D15"/>
    <mergeCell ref="C14:D14"/>
    <mergeCell ref="C17:D17"/>
    <mergeCell ref="C91:D91"/>
    <mergeCell ref="C92:D92"/>
    <mergeCell ref="C71:D71"/>
    <mergeCell ref="C95:D95"/>
    <mergeCell ref="C96:D96"/>
    <mergeCell ref="C97:D97"/>
    <mergeCell ref="C98:D98"/>
    <mergeCell ref="C66:D66"/>
    <mergeCell ref="C51:D51"/>
    <mergeCell ref="C52:D52"/>
    <mergeCell ref="C53:D53"/>
    <mergeCell ref="C56:D56"/>
    <mergeCell ref="C57:D57"/>
    <mergeCell ref="C75:D7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46"/>
  <sheetViews>
    <sheetView tabSelected="1" view="pageBreakPreview" zoomScale="60" zoomScaleNormal="90" workbookViewId="0">
      <selection activeCell="E65" sqref="E65:I77"/>
    </sheetView>
  </sheetViews>
  <sheetFormatPr baseColWidth="10" defaultRowHeight="12" x14ac:dyDescent="0.25"/>
  <cols>
    <col min="1" max="1" width="1.140625" style="62" customWidth="1"/>
    <col min="2" max="2" width="11.7109375" style="62" customWidth="1"/>
    <col min="3" max="3" width="54.42578125" style="62" customWidth="1"/>
    <col min="4" max="4" width="19.140625" style="258" customWidth="1"/>
    <col min="5" max="5" width="19.28515625" style="62" customWidth="1"/>
    <col min="6" max="6" width="19" style="62" customWidth="1"/>
    <col min="7" max="7" width="21.28515625" style="62" customWidth="1"/>
    <col min="8" max="8" width="18.7109375" style="62" customWidth="1"/>
    <col min="9" max="9" width="1.140625" style="62" customWidth="1"/>
    <col min="10" max="16384" width="11.42578125" style="62"/>
  </cols>
  <sheetData>
    <row r="1" spans="1:13" s="153" customFormat="1" ht="6" customHeight="1" x14ac:dyDescent="0.25">
      <c r="C1" s="475"/>
      <c r="D1" s="475"/>
      <c r="E1" s="475"/>
      <c r="F1" s="464"/>
      <c r="G1" s="464"/>
      <c r="H1" s="464"/>
      <c r="I1" s="239"/>
    </row>
    <row r="2" spans="1:13" s="153" customFormat="1" ht="6" customHeight="1" x14ac:dyDescent="0.25"/>
    <row r="3" spans="1:13" s="153" customFormat="1" ht="14.1" customHeight="1" x14ac:dyDescent="0.25">
      <c r="B3" s="181"/>
      <c r="C3" s="443"/>
      <c r="D3" s="443"/>
      <c r="E3" s="443"/>
      <c r="F3" s="443"/>
      <c r="G3" s="443"/>
      <c r="H3" s="181"/>
      <c r="I3" s="181"/>
      <c r="J3" s="62"/>
      <c r="K3" s="62"/>
    </row>
    <row r="4" spans="1:13" s="153" customFormat="1" ht="14.1" customHeight="1" x14ac:dyDescent="0.25">
      <c r="B4" s="181"/>
      <c r="C4" s="443" t="s">
        <v>146</v>
      </c>
      <c r="D4" s="443"/>
      <c r="E4" s="443"/>
      <c r="F4" s="443"/>
      <c r="G4" s="443"/>
      <c r="H4" s="181"/>
      <c r="I4" s="181"/>
      <c r="J4" s="62"/>
      <c r="K4" s="62"/>
    </row>
    <row r="5" spans="1:13" s="153" customFormat="1" ht="14.1" customHeight="1" x14ac:dyDescent="0.25">
      <c r="B5" s="181"/>
      <c r="C5" s="443" t="s">
        <v>2279</v>
      </c>
      <c r="D5" s="443"/>
      <c r="E5" s="443"/>
      <c r="F5" s="443"/>
      <c r="G5" s="443"/>
      <c r="H5" s="181"/>
      <c r="I5" s="181"/>
      <c r="J5" s="62"/>
      <c r="K5" s="62"/>
    </row>
    <row r="6" spans="1:13" s="153" customFormat="1" ht="14.1" customHeight="1" x14ac:dyDescent="0.25">
      <c r="B6" s="181"/>
      <c r="C6" s="443" t="s">
        <v>1</v>
      </c>
      <c r="D6" s="443"/>
      <c r="E6" s="443"/>
      <c r="F6" s="443"/>
      <c r="G6" s="443"/>
      <c r="H6" s="181"/>
      <c r="I6" s="181"/>
      <c r="J6" s="62"/>
      <c r="K6" s="62"/>
    </row>
    <row r="7" spans="1:13" s="153" customFormat="1" ht="20.100000000000001" customHeight="1" x14ac:dyDescent="0.25">
      <c r="A7" s="44"/>
      <c r="B7" s="180" t="s">
        <v>4</v>
      </c>
      <c r="C7" s="434" t="s">
        <v>402</v>
      </c>
      <c r="D7" s="434"/>
      <c r="E7" s="434"/>
      <c r="F7" s="434"/>
      <c r="G7" s="434"/>
      <c r="H7" s="98"/>
      <c r="I7" s="240"/>
      <c r="J7" s="240"/>
      <c r="K7" s="240"/>
      <c r="L7" s="240"/>
      <c r="M7" s="240"/>
    </row>
    <row r="8" spans="1:13" s="153" customFormat="1" ht="6.75" customHeight="1" x14ac:dyDescent="0.25">
      <c r="A8" s="444"/>
      <c r="B8" s="444"/>
      <c r="C8" s="444"/>
      <c r="D8" s="444"/>
      <c r="E8" s="444"/>
      <c r="F8" s="444"/>
      <c r="G8" s="444"/>
      <c r="H8" s="444"/>
      <c r="I8" s="444"/>
    </row>
    <row r="9" spans="1:13" s="153" customFormat="1" ht="3" customHeight="1" x14ac:dyDescent="0.25">
      <c r="A9" s="444"/>
      <c r="B9" s="444"/>
      <c r="C9" s="444"/>
      <c r="D9" s="444"/>
      <c r="E9" s="444"/>
      <c r="F9" s="444"/>
      <c r="G9" s="444"/>
      <c r="H9" s="444"/>
      <c r="I9" s="444"/>
    </row>
    <row r="10" spans="1:13" s="241" customFormat="1" x14ac:dyDescent="0.25">
      <c r="A10" s="56"/>
      <c r="B10" s="470" t="s">
        <v>76</v>
      </c>
      <c r="C10" s="470"/>
      <c r="D10" s="57" t="s">
        <v>147</v>
      </c>
      <c r="E10" s="57" t="s">
        <v>148</v>
      </c>
      <c r="F10" s="85" t="s">
        <v>149</v>
      </c>
      <c r="G10" s="85" t="s">
        <v>150</v>
      </c>
      <c r="H10" s="85" t="s">
        <v>151</v>
      </c>
      <c r="I10" s="58"/>
    </row>
    <row r="11" spans="1:13" s="241" customFormat="1" x14ac:dyDescent="0.25">
      <c r="A11" s="59"/>
      <c r="B11" s="471"/>
      <c r="C11" s="471"/>
      <c r="D11" s="60">
        <v>1</v>
      </c>
      <c r="E11" s="60">
        <v>2</v>
      </c>
      <c r="F11" s="86">
        <v>3</v>
      </c>
      <c r="G11" s="86" t="s">
        <v>152</v>
      </c>
      <c r="H11" s="86" t="s">
        <v>153</v>
      </c>
      <c r="I11" s="61"/>
    </row>
    <row r="12" spans="1:13" s="153" customFormat="1" ht="3" customHeight="1" x14ac:dyDescent="0.25">
      <c r="A12" s="472"/>
      <c r="B12" s="444"/>
      <c r="C12" s="444"/>
      <c r="D12" s="444"/>
      <c r="E12" s="444"/>
      <c r="F12" s="444"/>
      <c r="G12" s="444"/>
      <c r="H12" s="444"/>
      <c r="I12" s="473"/>
    </row>
    <row r="13" spans="1:13" s="153" customFormat="1" ht="3" customHeight="1" x14ac:dyDescent="0.25">
      <c r="A13" s="472"/>
      <c r="B13" s="444"/>
      <c r="C13" s="444"/>
      <c r="D13" s="444"/>
      <c r="E13" s="444"/>
      <c r="F13" s="444"/>
      <c r="G13" s="444"/>
      <c r="H13" s="444"/>
      <c r="I13" s="473"/>
      <c r="J13" s="62"/>
      <c r="K13" s="62"/>
    </row>
    <row r="14" spans="1:13" s="153" customFormat="1" x14ac:dyDescent="0.25">
      <c r="A14" s="188"/>
      <c r="B14" s="474" t="s">
        <v>6</v>
      </c>
      <c r="C14" s="474"/>
      <c r="D14" s="242">
        <f>+D16+D26</f>
        <v>4154044.9699999997</v>
      </c>
      <c r="E14" s="242">
        <f>+E16+E26</f>
        <v>2456323.48</v>
      </c>
      <c r="F14" s="242">
        <f>+F16+F26</f>
        <v>4141513.63</v>
      </c>
      <c r="G14" s="242">
        <f>+G16+G26</f>
        <v>2468854.8200000003</v>
      </c>
      <c r="H14" s="242">
        <f>+H16+H26</f>
        <v>-1685190.1499999994</v>
      </c>
      <c r="I14" s="243"/>
      <c r="J14" s="62"/>
      <c r="K14" s="62"/>
    </row>
    <row r="15" spans="1:13" s="153" customFormat="1" ht="5.0999999999999996" customHeight="1" x14ac:dyDescent="0.25">
      <c r="A15" s="188"/>
      <c r="B15" s="244"/>
      <c r="C15" s="244"/>
      <c r="D15" s="242"/>
      <c r="E15" s="242"/>
      <c r="F15" s="242"/>
      <c r="G15" s="242"/>
      <c r="H15" s="242"/>
      <c r="I15" s="243"/>
      <c r="J15" s="62"/>
      <c r="K15" s="62"/>
    </row>
    <row r="16" spans="1:13" s="153" customFormat="1" ht="20.25" x14ac:dyDescent="0.25">
      <c r="A16" s="245"/>
      <c r="B16" s="429" t="s">
        <v>8</v>
      </c>
      <c r="C16" s="429"/>
      <c r="D16" s="246">
        <f>SUM(D18:D24)</f>
        <v>2914651.96</v>
      </c>
      <c r="E16" s="246">
        <f>SUM(E18:E24)</f>
        <v>1637083.94</v>
      </c>
      <c r="F16" s="246">
        <f>SUM(F18:F24)</f>
        <v>3728965.57</v>
      </c>
      <c r="G16" s="246">
        <f>D16+E16-F16</f>
        <v>822770.33000000054</v>
      </c>
      <c r="H16" s="246">
        <f>G16-D16</f>
        <v>-2091881.6299999994</v>
      </c>
      <c r="I16" s="247"/>
      <c r="J16" s="62"/>
      <c r="K16" s="248"/>
    </row>
    <row r="17" spans="1:14" s="153" customFormat="1" ht="5.0999999999999996" customHeight="1" x14ac:dyDescent="0.25">
      <c r="A17" s="158"/>
      <c r="D17" s="249"/>
      <c r="E17" s="249"/>
      <c r="F17" s="249"/>
      <c r="G17" s="249"/>
      <c r="H17" s="249"/>
      <c r="I17" s="160"/>
      <c r="J17" s="62"/>
      <c r="K17" s="248" t="str">
        <f>IF(G17=ESF!D17," ","Error")</f>
        <v xml:space="preserve"> </v>
      </c>
    </row>
    <row r="18" spans="1:14" s="153" customFormat="1" ht="19.5" customHeight="1" x14ac:dyDescent="0.25">
      <c r="A18" s="158"/>
      <c r="B18" s="464" t="s">
        <v>10</v>
      </c>
      <c r="C18" s="464"/>
      <c r="D18" s="250">
        <f>+ESF!E18</f>
        <v>2901915.2</v>
      </c>
      <c r="E18" s="251">
        <v>1478051.67</v>
      </c>
      <c r="F18" s="251">
        <v>3571707.3</v>
      </c>
      <c r="G18" s="252">
        <f>D18+E18-F18</f>
        <v>808259.5700000003</v>
      </c>
      <c r="H18" s="252">
        <f>G18-D18</f>
        <v>-2093655.63</v>
      </c>
      <c r="I18" s="160"/>
      <c r="J18" s="62"/>
      <c r="K18" s="248"/>
    </row>
    <row r="19" spans="1:14" s="153" customFormat="1" ht="19.5" customHeight="1" x14ac:dyDescent="0.25">
      <c r="A19" s="158"/>
      <c r="B19" s="464" t="s">
        <v>12</v>
      </c>
      <c r="C19" s="464"/>
      <c r="D19" s="250">
        <f>+ESF!E19</f>
        <v>12736.76</v>
      </c>
      <c r="E19" s="251">
        <v>159032.26999999999</v>
      </c>
      <c r="F19" s="251">
        <v>157258.26999999999</v>
      </c>
      <c r="G19" s="252">
        <f t="shared" ref="G19:G24" si="0">D19+E19-F19</f>
        <v>14510.760000000009</v>
      </c>
      <c r="H19" s="252">
        <f t="shared" ref="H19:H24" si="1">G19-D19</f>
        <v>1774.0000000000091</v>
      </c>
      <c r="I19" s="160"/>
      <c r="J19" s="62"/>
      <c r="K19" s="248" t="str">
        <f>IF(G19=ESF!D19," ","Error")</f>
        <v xml:space="preserve"> </v>
      </c>
    </row>
    <row r="20" spans="1:14" s="153" customFormat="1" ht="19.5" customHeight="1" x14ac:dyDescent="0.25">
      <c r="A20" s="158"/>
      <c r="B20" s="464" t="s">
        <v>14</v>
      </c>
      <c r="C20" s="464"/>
      <c r="D20" s="250">
        <f>+ESF!E20</f>
        <v>0</v>
      </c>
      <c r="E20" s="251">
        <v>0</v>
      </c>
      <c r="F20" s="251">
        <v>0</v>
      </c>
      <c r="G20" s="252">
        <f t="shared" si="0"/>
        <v>0</v>
      </c>
      <c r="H20" s="252">
        <f t="shared" si="1"/>
        <v>0</v>
      </c>
      <c r="I20" s="160"/>
      <c r="J20" s="62"/>
      <c r="K20" s="248" t="str">
        <f>IF(G20=ESF!D20," ","Error")</f>
        <v xml:space="preserve"> </v>
      </c>
    </row>
    <row r="21" spans="1:14" s="153" customFormat="1" ht="19.5" customHeight="1" x14ac:dyDescent="0.25">
      <c r="A21" s="158"/>
      <c r="B21" s="464" t="s">
        <v>16</v>
      </c>
      <c r="C21" s="464"/>
      <c r="D21" s="250">
        <f>+ESF!E21</f>
        <v>0</v>
      </c>
      <c r="E21" s="251">
        <v>0</v>
      </c>
      <c r="F21" s="251">
        <v>0</v>
      </c>
      <c r="G21" s="252">
        <f t="shared" si="0"/>
        <v>0</v>
      </c>
      <c r="H21" s="252">
        <f t="shared" si="1"/>
        <v>0</v>
      </c>
      <c r="I21" s="160"/>
      <c r="J21" s="62"/>
      <c r="K21" s="248" t="str">
        <f>IF(G21=ESF!D21," ","Error")</f>
        <v xml:space="preserve"> </v>
      </c>
      <c r="N21" s="153" t="s">
        <v>135</v>
      </c>
    </row>
    <row r="22" spans="1:14" s="153" customFormat="1" ht="19.5" customHeight="1" x14ac:dyDescent="0.25">
      <c r="A22" s="158"/>
      <c r="B22" s="464" t="s">
        <v>18</v>
      </c>
      <c r="C22" s="464"/>
      <c r="D22" s="250">
        <f>+ESF!E22</f>
        <v>0</v>
      </c>
      <c r="E22" s="251">
        <v>0</v>
      </c>
      <c r="F22" s="251">
        <v>0</v>
      </c>
      <c r="G22" s="252">
        <f t="shared" si="0"/>
        <v>0</v>
      </c>
      <c r="H22" s="252">
        <f t="shared" si="1"/>
        <v>0</v>
      </c>
      <c r="I22" s="160"/>
      <c r="J22" s="62"/>
      <c r="K22" s="248" t="str">
        <f>IF(G22=ESF!D22," ","Error")</f>
        <v xml:space="preserve"> </v>
      </c>
    </row>
    <row r="23" spans="1:14" s="153" customFormat="1" ht="19.5" customHeight="1" x14ac:dyDescent="0.25">
      <c r="A23" s="158"/>
      <c r="B23" s="464" t="s">
        <v>20</v>
      </c>
      <c r="C23" s="464"/>
      <c r="D23" s="250">
        <f>+ESF!E23</f>
        <v>0</v>
      </c>
      <c r="E23" s="251">
        <v>0</v>
      </c>
      <c r="F23" s="251">
        <v>0</v>
      </c>
      <c r="G23" s="252">
        <f t="shared" si="0"/>
        <v>0</v>
      </c>
      <c r="H23" s="252">
        <f t="shared" si="1"/>
        <v>0</v>
      </c>
      <c r="I23" s="160"/>
      <c r="J23" s="62"/>
      <c r="K23" s="248" t="str">
        <f>IF(G23=ESF!D23," ","Error")</f>
        <v xml:space="preserve"> </v>
      </c>
      <c r="L23" s="153" t="s">
        <v>135</v>
      </c>
    </row>
    <row r="24" spans="1:14" ht="19.5" customHeight="1" x14ac:dyDescent="0.25">
      <c r="A24" s="158"/>
      <c r="B24" s="464" t="s">
        <v>22</v>
      </c>
      <c r="C24" s="464"/>
      <c r="D24" s="250">
        <f>+ESF!E24</f>
        <v>0</v>
      </c>
      <c r="E24" s="251">
        <v>0</v>
      </c>
      <c r="F24" s="251">
        <v>0</v>
      </c>
      <c r="G24" s="252">
        <f t="shared" si="0"/>
        <v>0</v>
      </c>
      <c r="H24" s="252">
        <f t="shared" si="1"/>
        <v>0</v>
      </c>
      <c r="I24" s="160"/>
      <c r="K24" s="248" t="str">
        <f>IF(G24=ESF!D24," ","Error")</f>
        <v xml:space="preserve"> </v>
      </c>
    </row>
    <row r="25" spans="1:14" ht="20.25" x14ac:dyDescent="0.25">
      <c r="A25" s="158"/>
      <c r="B25" s="166"/>
      <c r="C25" s="166"/>
      <c r="D25" s="253"/>
      <c r="E25" s="254"/>
      <c r="F25" s="254"/>
      <c r="G25" s="254"/>
      <c r="H25" s="254"/>
      <c r="I25" s="160"/>
      <c r="K25" s="248"/>
    </row>
    <row r="26" spans="1:14" ht="20.25" x14ac:dyDescent="0.25">
      <c r="A26" s="245"/>
      <c r="B26" s="429" t="s">
        <v>27</v>
      </c>
      <c r="C26" s="429"/>
      <c r="D26" s="255">
        <f>SUM(D28:D36)</f>
        <v>1239393.0099999998</v>
      </c>
      <c r="E26" s="246">
        <f>SUM(E28:E36)</f>
        <v>819239.54</v>
      </c>
      <c r="F26" s="246">
        <f>SUM(F28:F36)</f>
        <v>412548.06</v>
      </c>
      <c r="G26" s="246">
        <f>D26+E26-F26</f>
        <v>1646084.4899999998</v>
      </c>
      <c r="H26" s="246">
        <f>G26-D26</f>
        <v>406691.48</v>
      </c>
      <c r="I26" s="247"/>
      <c r="K26" s="248"/>
    </row>
    <row r="27" spans="1:14" ht="5.0999999999999996" customHeight="1" x14ac:dyDescent="0.25">
      <c r="A27" s="158"/>
      <c r="B27" s="153"/>
      <c r="C27" s="166"/>
      <c r="D27" s="256"/>
      <c r="E27" s="249"/>
      <c r="F27" s="249"/>
      <c r="G27" s="249"/>
      <c r="H27" s="249"/>
      <c r="I27" s="160"/>
      <c r="K27" s="248"/>
    </row>
    <row r="28" spans="1:14" ht="19.5" customHeight="1" x14ac:dyDescent="0.25">
      <c r="A28" s="158"/>
      <c r="B28" s="464" t="s">
        <v>29</v>
      </c>
      <c r="C28" s="464"/>
      <c r="D28" s="250">
        <f>+ESF!E31</f>
        <v>0</v>
      </c>
      <c r="E28" s="251">
        <v>0</v>
      </c>
      <c r="F28" s="251">
        <v>0</v>
      </c>
      <c r="G28" s="252">
        <f>D28+E28-F28</f>
        <v>0</v>
      </c>
      <c r="H28" s="252">
        <f>G28-D28</f>
        <v>0</v>
      </c>
      <c r="I28" s="160"/>
      <c r="K28" s="248" t="str">
        <f>IF(G28=ESF!D31," ","error")</f>
        <v xml:space="preserve"> </v>
      </c>
    </row>
    <row r="29" spans="1:14" ht="19.5" customHeight="1" x14ac:dyDescent="0.25">
      <c r="A29" s="158"/>
      <c r="B29" s="464" t="s">
        <v>31</v>
      </c>
      <c r="C29" s="464"/>
      <c r="D29" s="250">
        <f>+ESF!E32</f>
        <v>0</v>
      </c>
      <c r="E29" s="251">
        <v>0</v>
      </c>
      <c r="F29" s="251">
        <v>0</v>
      </c>
      <c r="G29" s="252">
        <f t="shared" ref="G29:G36" si="2">D29+E29-F29</f>
        <v>0</v>
      </c>
      <c r="H29" s="252">
        <f t="shared" ref="H29:H36" si="3">G29-D29</f>
        <v>0</v>
      </c>
      <c r="I29" s="160"/>
      <c r="K29" s="248" t="str">
        <f>IF(G29=ESF!D32," ","error")</f>
        <v xml:space="preserve"> </v>
      </c>
    </row>
    <row r="30" spans="1:14" ht="19.5" customHeight="1" x14ac:dyDescent="0.25">
      <c r="A30" s="158"/>
      <c r="B30" s="464" t="s">
        <v>33</v>
      </c>
      <c r="C30" s="464"/>
      <c r="D30" s="250">
        <f>+ESF!E33</f>
        <v>0</v>
      </c>
      <c r="E30" s="251">
        <v>0</v>
      </c>
      <c r="F30" s="251">
        <v>0</v>
      </c>
      <c r="G30" s="252">
        <f t="shared" si="2"/>
        <v>0</v>
      </c>
      <c r="H30" s="252">
        <f t="shared" si="3"/>
        <v>0</v>
      </c>
      <c r="I30" s="160"/>
      <c r="K30" s="248" t="str">
        <f>IF(G30=ESF!D33," ","error")</f>
        <v xml:space="preserve"> </v>
      </c>
    </row>
    <row r="31" spans="1:14" ht="19.5" customHeight="1" x14ac:dyDescent="0.25">
      <c r="A31" s="158"/>
      <c r="B31" s="464" t="s">
        <v>154</v>
      </c>
      <c r="C31" s="464"/>
      <c r="D31" s="250">
        <f>+ESF!E34</f>
        <v>3665284.23</v>
      </c>
      <c r="E31" s="251">
        <v>819239.54</v>
      </c>
      <c r="F31" s="251">
        <v>206274.03</v>
      </c>
      <c r="G31" s="252">
        <f t="shared" si="2"/>
        <v>4278249.7399999993</v>
      </c>
      <c r="H31" s="252">
        <f t="shared" si="3"/>
        <v>612965.50999999931</v>
      </c>
      <c r="I31" s="160"/>
      <c r="K31" s="248"/>
    </row>
    <row r="32" spans="1:14" ht="19.5" customHeight="1" x14ac:dyDescent="0.25">
      <c r="A32" s="158"/>
      <c r="B32" s="464" t="s">
        <v>37</v>
      </c>
      <c r="C32" s="464"/>
      <c r="D32" s="250">
        <f>+ESF!E35</f>
        <v>13145</v>
      </c>
      <c r="E32" s="251">
        <v>0</v>
      </c>
      <c r="F32" s="251">
        <v>0</v>
      </c>
      <c r="G32" s="252">
        <f t="shared" si="2"/>
        <v>13145</v>
      </c>
      <c r="H32" s="252">
        <f t="shared" si="3"/>
        <v>0</v>
      </c>
      <c r="I32" s="160"/>
      <c r="K32" s="248" t="str">
        <f>IF(G32=ESF!D35," ","error")</f>
        <v xml:space="preserve"> </v>
      </c>
    </row>
    <row r="33" spans="1:17" ht="19.5" customHeight="1" x14ac:dyDescent="0.25">
      <c r="A33" s="158"/>
      <c r="B33" s="464" t="s">
        <v>39</v>
      </c>
      <c r="C33" s="464"/>
      <c r="D33" s="250">
        <f>+ESF!E36</f>
        <v>-2439036.2200000002</v>
      </c>
      <c r="E33" s="251">
        <v>0</v>
      </c>
      <c r="F33" s="251">
        <v>206274.03</v>
      </c>
      <c r="G33" s="252">
        <f t="shared" si="2"/>
        <v>-2645310.25</v>
      </c>
      <c r="H33" s="252">
        <f t="shared" si="3"/>
        <v>-206274.0299999998</v>
      </c>
      <c r="I33" s="160"/>
      <c r="K33" s="248" t="str">
        <f>IF(G33=ESF!D36," ","error")</f>
        <v xml:space="preserve"> </v>
      </c>
    </row>
    <row r="34" spans="1:17" ht="19.5" customHeight="1" x14ac:dyDescent="0.25">
      <c r="A34" s="158"/>
      <c r="B34" s="464" t="s">
        <v>41</v>
      </c>
      <c r="C34" s="464"/>
      <c r="D34" s="250">
        <f>+ESF!E37</f>
        <v>0</v>
      </c>
      <c r="E34" s="251">
        <v>0</v>
      </c>
      <c r="F34" s="251">
        <v>0</v>
      </c>
      <c r="G34" s="252">
        <f t="shared" si="2"/>
        <v>0</v>
      </c>
      <c r="H34" s="252">
        <f t="shared" si="3"/>
        <v>0</v>
      </c>
      <c r="I34" s="160"/>
      <c r="K34" s="248" t="str">
        <f>IF(G34=ESF!D37," ","error")</f>
        <v xml:space="preserve"> </v>
      </c>
    </row>
    <row r="35" spans="1:17" ht="19.5" customHeight="1" x14ac:dyDescent="0.25">
      <c r="A35" s="158"/>
      <c r="B35" s="464" t="s">
        <v>42</v>
      </c>
      <c r="C35" s="464"/>
      <c r="D35" s="250">
        <f>+ESF!E38</f>
        <v>0</v>
      </c>
      <c r="E35" s="251">
        <v>0</v>
      </c>
      <c r="F35" s="251">
        <v>0</v>
      </c>
      <c r="G35" s="252">
        <f t="shared" si="2"/>
        <v>0</v>
      </c>
      <c r="H35" s="252">
        <f t="shared" si="3"/>
        <v>0</v>
      </c>
      <c r="I35" s="160"/>
      <c r="K35" s="248" t="str">
        <f>IF(G35=ESF!D38," ","error")</f>
        <v xml:space="preserve"> </v>
      </c>
    </row>
    <row r="36" spans="1:17" ht="19.5" customHeight="1" x14ac:dyDescent="0.25">
      <c r="A36" s="158"/>
      <c r="B36" s="464" t="s">
        <v>44</v>
      </c>
      <c r="C36" s="464"/>
      <c r="D36" s="250">
        <f>+ESF!E39</f>
        <v>0</v>
      </c>
      <c r="E36" s="251">
        <v>0</v>
      </c>
      <c r="F36" s="251">
        <v>0</v>
      </c>
      <c r="G36" s="252">
        <f t="shared" si="2"/>
        <v>0</v>
      </c>
      <c r="H36" s="252">
        <f t="shared" si="3"/>
        <v>0</v>
      </c>
      <c r="I36" s="160"/>
      <c r="K36" s="248" t="str">
        <f>IF(G36=ESF!D39," ","error")</f>
        <v xml:space="preserve"> </v>
      </c>
    </row>
    <row r="37" spans="1:17" ht="20.25" x14ac:dyDescent="0.25">
      <c r="A37" s="158"/>
      <c r="B37" s="166"/>
      <c r="C37" s="166"/>
      <c r="D37" s="254"/>
      <c r="E37" s="249"/>
      <c r="F37" s="249"/>
      <c r="G37" s="249"/>
      <c r="H37" s="249"/>
      <c r="I37" s="160"/>
      <c r="K37" s="248"/>
    </row>
    <row r="38" spans="1:17" ht="6" customHeight="1" x14ac:dyDescent="0.25">
      <c r="A38" s="465"/>
      <c r="B38" s="466"/>
      <c r="C38" s="466"/>
      <c r="D38" s="466"/>
      <c r="E38" s="466"/>
      <c r="F38" s="466"/>
      <c r="G38" s="466"/>
      <c r="H38" s="466"/>
      <c r="I38" s="467"/>
    </row>
    <row r="39" spans="1:17" ht="6" customHeight="1" x14ac:dyDescent="0.25">
      <c r="B39" s="257"/>
    </row>
    <row r="40" spans="1:17" ht="15" customHeight="1" x14ac:dyDescent="0.25">
      <c r="A40" s="153"/>
      <c r="B40" s="428" t="s">
        <v>78</v>
      </c>
      <c r="C40" s="428"/>
      <c r="D40" s="428"/>
      <c r="E40" s="428"/>
      <c r="F40" s="428"/>
      <c r="G40" s="428"/>
      <c r="H40" s="428"/>
      <c r="I40" s="46"/>
      <c r="J40" s="46"/>
      <c r="K40" s="153"/>
      <c r="L40" s="153"/>
      <c r="M40" s="153"/>
      <c r="N40" s="153"/>
      <c r="O40" s="153"/>
      <c r="P40" s="153"/>
      <c r="Q40" s="153"/>
    </row>
    <row r="41" spans="1:17" ht="9.75" customHeight="1" x14ac:dyDescent="0.25">
      <c r="A41" s="153"/>
      <c r="B41" s="46"/>
      <c r="C41" s="46"/>
      <c r="D41" s="179"/>
      <c r="E41" s="179"/>
      <c r="F41" s="153"/>
      <c r="G41" s="46"/>
      <c r="H41" s="46"/>
      <c r="I41" s="179"/>
      <c r="J41" s="179"/>
      <c r="K41" s="153"/>
      <c r="L41" s="153"/>
      <c r="M41" s="153"/>
      <c r="N41" s="153"/>
      <c r="O41" s="153"/>
      <c r="P41" s="153"/>
      <c r="Q41" s="153"/>
    </row>
    <row r="42" spans="1:17" ht="72" customHeight="1" x14ac:dyDescent="0.25">
      <c r="A42" s="153"/>
      <c r="B42" s="425"/>
      <c r="C42" s="425"/>
      <c r="D42" s="179"/>
      <c r="E42" s="468"/>
      <c r="F42" s="468"/>
      <c r="G42" s="469"/>
      <c r="H42" s="469"/>
      <c r="I42" s="179"/>
      <c r="J42" s="179"/>
      <c r="K42" s="153"/>
      <c r="L42" s="153"/>
      <c r="M42" s="153"/>
      <c r="N42" s="153"/>
      <c r="O42" s="153"/>
      <c r="P42" s="153"/>
      <c r="Q42" s="153"/>
    </row>
    <row r="43" spans="1:17" ht="14.1" customHeight="1" x14ac:dyDescent="0.25">
      <c r="A43" s="153"/>
      <c r="B43" s="426" t="s">
        <v>403</v>
      </c>
      <c r="C43" s="441"/>
      <c r="D43" s="153"/>
      <c r="E43" s="426" t="s">
        <v>454</v>
      </c>
      <c r="F43" s="426"/>
      <c r="G43" s="445"/>
      <c r="H43" s="445"/>
      <c r="I43" s="181"/>
      <c r="J43" s="153"/>
      <c r="P43" s="153"/>
      <c r="Q43" s="153"/>
    </row>
    <row r="44" spans="1:17" ht="14.1" customHeight="1" x14ac:dyDescent="0.25">
      <c r="A44" s="153"/>
      <c r="B44" s="422" t="s">
        <v>404</v>
      </c>
      <c r="C44" s="422"/>
      <c r="D44" s="54"/>
      <c r="E44" s="422" t="s">
        <v>455</v>
      </c>
      <c r="F44" s="422"/>
      <c r="G44" s="422"/>
      <c r="H44" s="422"/>
      <c r="I44" s="181"/>
      <c r="J44" s="153"/>
      <c r="P44" s="153"/>
      <c r="Q44" s="153"/>
    </row>
    <row r="45" spans="1:17" x14ac:dyDescent="0.25">
      <c r="B45" s="153"/>
      <c r="C45" s="153"/>
      <c r="D45" s="259"/>
      <c r="E45" s="153"/>
      <c r="F45" s="153"/>
      <c r="G45" s="153"/>
    </row>
    <row r="46" spans="1:17" x14ac:dyDescent="0.25">
      <c r="B46" s="153"/>
      <c r="C46" s="153"/>
      <c r="D46" s="259"/>
      <c r="E46" s="153"/>
      <c r="F46" s="153"/>
      <c r="G46" s="153"/>
    </row>
  </sheetData>
  <sheetProtection formatCells="0" selectLockedCells="1"/>
  <mergeCells count="41">
    <mergeCell ref="C1:E1"/>
    <mergeCell ref="F1:H1"/>
    <mergeCell ref="C3:G3"/>
    <mergeCell ref="C4:G4"/>
    <mergeCell ref="C5:G5"/>
    <mergeCell ref="B20:C20"/>
    <mergeCell ref="C6:G6"/>
    <mergeCell ref="C7:G7"/>
    <mergeCell ref="A8:I8"/>
    <mergeCell ref="A9:I9"/>
    <mergeCell ref="B10:C11"/>
    <mergeCell ref="A12:I12"/>
    <mergeCell ref="A13:I13"/>
    <mergeCell ref="B14:C14"/>
    <mergeCell ref="B16:C16"/>
    <mergeCell ref="B18:C18"/>
    <mergeCell ref="B19:C19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32:C32"/>
    <mergeCell ref="B33:C33"/>
    <mergeCell ref="B43:C43"/>
    <mergeCell ref="B44:C44"/>
    <mergeCell ref="B35:C35"/>
    <mergeCell ref="B36:C36"/>
    <mergeCell ref="A38:I38"/>
    <mergeCell ref="B40:H40"/>
    <mergeCell ref="B42:C42"/>
    <mergeCell ref="E42:H42"/>
    <mergeCell ref="E43:F43"/>
    <mergeCell ref="G43:H43"/>
    <mergeCell ref="E44:F44"/>
    <mergeCell ref="G44:H44"/>
  </mergeCells>
  <printOptions horizontalCentered="1" verticalCentered="1"/>
  <pageMargins left="0.39370078740157483" right="0.39370078740157483" top="1.1811023622047245" bottom="1.1811023622047245" header="0.31496062992125984" footer="0.31496062992125984"/>
  <pageSetup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53"/>
  <sheetViews>
    <sheetView tabSelected="1" view="pageBreakPreview" topLeftCell="A25" zoomScale="60" zoomScaleNormal="90" workbookViewId="0">
      <selection activeCell="E65" sqref="E65:I77"/>
    </sheetView>
  </sheetViews>
  <sheetFormatPr baseColWidth="10" defaultRowHeight="12" x14ac:dyDescent="0.25"/>
  <cols>
    <col min="1" max="1" width="4.85546875" style="102" customWidth="1"/>
    <col min="2" max="2" width="14.5703125" style="102" customWidth="1"/>
    <col min="3" max="3" width="18.85546875" style="102" customWidth="1"/>
    <col min="4" max="4" width="21.85546875" style="102" customWidth="1"/>
    <col min="5" max="5" width="3.42578125" style="102" customWidth="1"/>
    <col min="6" max="6" width="22.28515625" style="102" customWidth="1"/>
    <col min="7" max="7" width="29.7109375" style="102" customWidth="1"/>
    <col min="8" max="8" width="20.7109375" style="102" customWidth="1"/>
    <col min="9" max="9" width="20.85546875" style="102" customWidth="1"/>
    <col min="10" max="10" width="3.7109375" style="102" customWidth="1"/>
    <col min="11" max="16384" width="11.42578125" style="102"/>
  </cols>
  <sheetData>
    <row r="1" spans="1:17" s="96" customFormat="1" ht="6" customHeight="1" x14ac:dyDescent="0.25">
      <c r="A1" s="101"/>
      <c r="B1" s="101"/>
      <c r="C1" s="99"/>
      <c r="D1" s="101"/>
      <c r="E1" s="101"/>
      <c r="F1" s="101"/>
      <c r="G1" s="101"/>
      <c r="H1" s="101"/>
      <c r="I1" s="101"/>
      <c r="J1" s="101"/>
      <c r="K1" s="102"/>
      <c r="P1" s="102"/>
      <c r="Q1" s="102"/>
    </row>
    <row r="2" spans="1:17" ht="6" customHeight="1" x14ac:dyDescent="0.25"/>
    <row r="3" spans="1:17" ht="6" customHeight="1" x14ac:dyDescent="0.25"/>
    <row r="4" spans="1:17" ht="14.1" customHeight="1" x14ac:dyDescent="0.25">
      <c r="B4" s="205"/>
      <c r="C4" s="483"/>
      <c r="D4" s="483"/>
      <c r="E4" s="483"/>
      <c r="F4" s="483"/>
      <c r="G4" s="483"/>
      <c r="H4" s="483"/>
      <c r="I4" s="205"/>
      <c r="J4" s="205"/>
    </row>
    <row r="5" spans="1:17" ht="14.1" customHeight="1" x14ac:dyDescent="0.25">
      <c r="B5" s="205"/>
      <c r="C5" s="483" t="s">
        <v>155</v>
      </c>
      <c r="D5" s="483"/>
      <c r="E5" s="483"/>
      <c r="F5" s="483"/>
      <c r="G5" s="483"/>
      <c r="H5" s="483"/>
      <c r="I5" s="205"/>
      <c r="J5" s="205"/>
    </row>
    <row r="6" spans="1:17" ht="14.1" customHeight="1" x14ac:dyDescent="0.25">
      <c r="B6" s="205"/>
      <c r="C6" s="483" t="s">
        <v>401</v>
      </c>
      <c r="D6" s="483"/>
      <c r="E6" s="483"/>
      <c r="F6" s="483"/>
      <c r="G6" s="483"/>
      <c r="H6" s="483"/>
      <c r="I6" s="205"/>
      <c r="J6" s="205"/>
    </row>
    <row r="7" spans="1:17" ht="14.1" customHeight="1" x14ac:dyDescent="0.25">
      <c r="B7" s="205"/>
      <c r="C7" s="483" t="s">
        <v>1</v>
      </c>
      <c r="D7" s="483"/>
      <c r="E7" s="483"/>
      <c r="F7" s="483"/>
      <c r="G7" s="483"/>
      <c r="H7" s="483"/>
      <c r="I7" s="205"/>
      <c r="J7" s="205"/>
    </row>
    <row r="8" spans="1:17" ht="6" customHeight="1" x14ac:dyDescent="0.25">
      <c r="A8" s="63"/>
      <c r="B8" s="484"/>
      <c r="C8" s="484"/>
      <c r="D8" s="485"/>
      <c r="E8" s="485"/>
      <c r="F8" s="485"/>
      <c r="G8" s="485"/>
      <c r="H8" s="485"/>
      <c r="I8" s="485"/>
      <c r="J8" s="206"/>
    </row>
    <row r="9" spans="1:17" ht="20.100000000000001" customHeight="1" x14ac:dyDescent="0.25">
      <c r="A9" s="63"/>
      <c r="B9" s="207" t="s">
        <v>4</v>
      </c>
      <c r="C9" s="434" t="s">
        <v>402</v>
      </c>
      <c r="D9" s="434"/>
      <c r="E9" s="434"/>
      <c r="F9" s="434"/>
      <c r="G9" s="434"/>
      <c r="H9" s="434"/>
      <c r="I9" s="434"/>
      <c r="J9" s="206"/>
    </row>
    <row r="10" spans="1:17" ht="5.0999999999999996" customHeight="1" x14ac:dyDescent="0.25">
      <c r="A10" s="208"/>
      <c r="B10" s="481"/>
      <c r="C10" s="481"/>
      <c r="D10" s="481"/>
      <c r="E10" s="481"/>
      <c r="F10" s="481"/>
      <c r="G10" s="481"/>
      <c r="H10" s="481"/>
      <c r="I10" s="481"/>
      <c r="J10" s="481"/>
    </row>
    <row r="11" spans="1:17" ht="3" customHeight="1" x14ac:dyDescent="0.25">
      <c r="A11" s="208"/>
      <c r="B11" s="481"/>
      <c r="C11" s="481"/>
      <c r="D11" s="481"/>
      <c r="E11" s="481"/>
      <c r="F11" s="481"/>
      <c r="G11" s="481"/>
      <c r="H11" s="481"/>
      <c r="I11" s="481"/>
      <c r="J11" s="481"/>
    </row>
    <row r="12" spans="1:17" ht="30" customHeight="1" x14ac:dyDescent="0.25">
      <c r="A12" s="64"/>
      <c r="B12" s="486" t="s">
        <v>156</v>
      </c>
      <c r="C12" s="486"/>
      <c r="D12" s="486"/>
      <c r="E12" s="65"/>
      <c r="F12" s="66" t="s">
        <v>157</v>
      </c>
      <c r="G12" s="66" t="s">
        <v>158</v>
      </c>
      <c r="H12" s="65" t="s">
        <v>159</v>
      </c>
      <c r="I12" s="65" t="s">
        <v>160</v>
      </c>
      <c r="J12" s="67"/>
    </row>
    <row r="13" spans="1:17" ht="3" customHeight="1" x14ac:dyDescent="0.25">
      <c r="A13" s="68"/>
      <c r="B13" s="481"/>
      <c r="C13" s="481"/>
      <c r="D13" s="481"/>
      <c r="E13" s="481"/>
      <c r="F13" s="481"/>
      <c r="G13" s="481"/>
      <c r="H13" s="481"/>
      <c r="I13" s="481"/>
      <c r="J13" s="482"/>
    </row>
    <row r="14" spans="1:17" ht="9.9499999999999993" customHeight="1" x14ac:dyDescent="0.25">
      <c r="A14" s="69"/>
      <c r="B14" s="481"/>
      <c r="C14" s="481"/>
      <c r="D14" s="481"/>
      <c r="E14" s="481"/>
      <c r="F14" s="481"/>
      <c r="G14" s="481"/>
      <c r="H14" s="481"/>
      <c r="I14" s="481"/>
      <c r="J14" s="482"/>
    </row>
    <row r="15" spans="1:17" x14ac:dyDescent="0.25">
      <c r="A15" s="69"/>
      <c r="B15" s="479" t="s">
        <v>161</v>
      </c>
      <c r="C15" s="479"/>
      <c r="D15" s="479"/>
      <c r="E15" s="209"/>
      <c r="F15" s="209"/>
      <c r="G15" s="209"/>
      <c r="H15" s="209"/>
      <c r="I15" s="209"/>
      <c r="J15" s="210"/>
    </row>
    <row r="16" spans="1:17" x14ac:dyDescent="0.25">
      <c r="A16" s="211"/>
      <c r="B16" s="477" t="s">
        <v>162</v>
      </c>
      <c r="C16" s="477"/>
      <c r="D16" s="477"/>
      <c r="E16" s="207"/>
      <c r="F16" s="207"/>
      <c r="G16" s="207"/>
      <c r="H16" s="207"/>
      <c r="I16" s="207"/>
      <c r="J16" s="212"/>
    </row>
    <row r="17" spans="1:10" x14ac:dyDescent="0.25">
      <c r="A17" s="211"/>
      <c r="B17" s="479" t="s">
        <v>163</v>
      </c>
      <c r="C17" s="479"/>
      <c r="D17" s="479"/>
      <c r="E17" s="207"/>
      <c r="F17" s="213"/>
      <c r="G17" s="213"/>
      <c r="H17" s="214">
        <f>SUM(H18:H20)</f>
        <v>0</v>
      </c>
      <c r="I17" s="214">
        <f>SUM(I18:I20)</f>
        <v>0</v>
      </c>
      <c r="J17" s="215"/>
    </row>
    <row r="18" spans="1:10" x14ac:dyDescent="0.25">
      <c r="A18" s="216"/>
      <c r="B18" s="217"/>
      <c r="C18" s="478" t="s">
        <v>164</v>
      </c>
      <c r="D18" s="478"/>
      <c r="E18" s="207"/>
      <c r="F18" s="218"/>
      <c r="G18" s="218"/>
      <c r="H18" s="219">
        <v>0</v>
      </c>
      <c r="I18" s="219">
        <v>0</v>
      </c>
      <c r="J18" s="220"/>
    </row>
    <row r="19" spans="1:10" x14ac:dyDescent="0.25">
      <c r="A19" s="216"/>
      <c r="B19" s="217"/>
      <c r="C19" s="478" t="s">
        <v>165</v>
      </c>
      <c r="D19" s="478"/>
      <c r="E19" s="207"/>
      <c r="F19" s="218"/>
      <c r="G19" s="218"/>
      <c r="H19" s="219">
        <v>0</v>
      </c>
      <c r="I19" s="219">
        <v>0</v>
      </c>
      <c r="J19" s="220"/>
    </row>
    <row r="20" spans="1:10" x14ac:dyDescent="0.25">
      <c r="A20" s="216"/>
      <c r="B20" s="217"/>
      <c r="C20" s="478" t="s">
        <v>166</v>
      </c>
      <c r="D20" s="478"/>
      <c r="E20" s="207"/>
      <c r="F20" s="218"/>
      <c r="G20" s="218"/>
      <c r="H20" s="219">
        <v>0</v>
      </c>
      <c r="I20" s="219">
        <v>0</v>
      </c>
      <c r="J20" s="220"/>
    </row>
    <row r="21" spans="1:10" ht="9.9499999999999993" customHeight="1" x14ac:dyDescent="0.25">
      <c r="A21" s="216"/>
      <c r="B21" s="217"/>
      <c r="C21" s="217"/>
      <c r="D21" s="72"/>
      <c r="E21" s="207"/>
      <c r="F21" s="221"/>
      <c r="G21" s="221"/>
      <c r="H21" s="97"/>
      <c r="I21" s="97"/>
      <c r="J21" s="220"/>
    </row>
    <row r="22" spans="1:10" x14ac:dyDescent="0.25">
      <c r="A22" s="211"/>
      <c r="B22" s="479" t="s">
        <v>167</v>
      </c>
      <c r="C22" s="479"/>
      <c r="D22" s="479"/>
      <c r="E22" s="207"/>
      <c r="F22" s="213"/>
      <c r="G22" s="213"/>
      <c r="H22" s="214">
        <f>SUM(H23:H26)</f>
        <v>0</v>
      </c>
      <c r="I22" s="214">
        <f>SUM(I23:I26)</f>
        <v>0</v>
      </c>
      <c r="J22" s="215"/>
    </row>
    <row r="23" spans="1:10" x14ac:dyDescent="0.25">
      <c r="A23" s="216"/>
      <c r="B23" s="217"/>
      <c r="C23" s="478" t="s">
        <v>168</v>
      </c>
      <c r="D23" s="478"/>
      <c r="E23" s="207"/>
      <c r="F23" s="218"/>
      <c r="G23" s="218"/>
      <c r="H23" s="219">
        <v>0</v>
      </c>
      <c r="I23" s="219">
        <v>0</v>
      </c>
      <c r="J23" s="220"/>
    </row>
    <row r="24" spans="1:10" x14ac:dyDescent="0.25">
      <c r="A24" s="216"/>
      <c r="B24" s="217"/>
      <c r="C24" s="478" t="s">
        <v>169</v>
      </c>
      <c r="D24" s="478"/>
      <c r="E24" s="207"/>
      <c r="F24" s="218"/>
      <c r="G24" s="218"/>
      <c r="H24" s="219">
        <v>0</v>
      </c>
      <c r="I24" s="219">
        <v>0</v>
      </c>
      <c r="J24" s="220"/>
    </row>
    <row r="25" spans="1:10" x14ac:dyDescent="0.25">
      <c r="A25" s="216"/>
      <c r="B25" s="217"/>
      <c r="C25" s="478" t="s">
        <v>165</v>
      </c>
      <c r="D25" s="478"/>
      <c r="E25" s="207"/>
      <c r="F25" s="218"/>
      <c r="G25" s="218"/>
      <c r="H25" s="219">
        <v>0</v>
      </c>
      <c r="I25" s="219">
        <v>0</v>
      </c>
      <c r="J25" s="220"/>
    </row>
    <row r="26" spans="1:10" x14ac:dyDescent="0.25">
      <c r="A26" s="216"/>
      <c r="C26" s="478" t="s">
        <v>166</v>
      </c>
      <c r="D26" s="478"/>
      <c r="E26" s="207"/>
      <c r="F26" s="218"/>
      <c r="G26" s="218"/>
      <c r="H26" s="222">
        <v>0</v>
      </c>
      <c r="I26" s="222">
        <v>0</v>
      </c>
      <c r="J26" s="220"/>
    </row>
    <row r="27" spans="1:10" ht="9.9499999999999993" customHeight="1" x14ac:dyDescent="0.25">
      <c r="A27" s="216"/>
      <c r="B27" s="217"/>
      <c r="C27" s="217"/>
      <c r="D27" s="72"/>
      <c r="E27" s="207"/>
      <c r="F27" s="94"/>
      <c r="G27" s="94"/>
      <c r="H27" s="223"/>
      <c r="I27" s="223"/>
      <c r="J27" s="220"/>
    </row>
    <row r="28" spans="1:10" x14ac:dyDescent="0.25">
      <c r="A28" s="224"/>
      <c r="B28" s="480" t="s">
        <v>170</v>
      </c>
      <c r="C28" s="480"/>
      <c r="D28" s="480"/>
      <c r="E28" s="225"/>
      <c r="F28" s="226"/>
      <c r="G28" s="226"/>
      <c r="H28" s="227">
        <f>H17+H22</f>
        <v>0</v>
      </c>
      <c r="I28" s="227">
        <f>I17+I22</f>
        <v>0</v>
      </c>
      <c r="J28" s="228"/>
    </row>
    <row r="29" spans="1:10" x14ac:dyDescent="0.25">
      <c r="A29" s="211"/>
      <c r="B29" s="217"/>
      <c r="C29" s="217"/>
      <c r="D29" s="229"/>
      <c r="E29" s="207"/>
      <c r="F29" s="94"/>
      <c r="G29" s="94"/>
      <c r="H29" s="223"/>
      <c r="I29" s="223"/>
      <c r="J29" s="215"/>
    </row>
    <row r="30" spans="1:10" x14ac:dyDescent="0.25">
      <c r="A30" s="211"/>
      <c r="B30" s="477" t="s">
        <v>171</v>
      </c>
      <c r="C30" s="477"/>
      <c r="D30" s="477"/>
      <c r="E30" s="207"/>
      <c r="F30" s="94"/>
      <c r="G30" s="94"/>
      <c r="H30" s="223"/>
      <c r="I30" s="223"/>
      <c r="J30" s="215"/>
    </row>
    <row r="31" spans="1:10" x14ac:dyDescent="0.25">
      <c r="A31" s="211"/>
      <c r="B31" s="479" t="s">
        <v>163</v>
      </c>
      <c r="C31" s="479"/>
      <c r="D31" s="479"/>
      <c r="E31" s="207"/>
      <c r="F31" s="213"/>
      <c r="G31" s="213"/>
      <c r="H31" s="214">
        <f>SUM(H32:H34)</f>
        <v>0</v>
      </c>
      <c r="I31" s="214">
        <f>SUM(I32:I34)</f>
        <v>0</v>
      </c>
      <c r="J31" s="215"/>
    </row>
    <row r="32" spans="1:10" x14ac:dyDescent="0.25">
      <c r="A32" s="216"/>
      <c r="B32" s="217"/>
      <c r="C32" s="478" t="s">
        <v>164</v>
      </c>
      <c r="D32" s="478"/>
      <c r="E32" s="207"/>
      <c r="F32" s="218"/>
      <c r="G32" s="218"/>
      <c r="H32" s="219">
        <v>0</v>
      </c>
      <c r="I32" s="219">
        <v>0</v>
      </c>
      <c r="J32" s="220"/>
    </row>
    <row r="33" spans="1:10" x14ac:dyDescent="0.25">
      <c r="A33" s="216"/>
      <c r="C33" s="478" t="s">
        <v>165</v>
      </c>
      <c r="D33" s="478"/>
      <c r="F33" s="100"/>
      <c r="G33" s="100"/>
      <c r="H33" s="219">
        <v>0</v>
      </c>
      <c r="I33" s="219">
        <v>0</v>
      </c>
      <c r="J33" s="220"/>
    </row>
    <row r="34" spans="1:10" x14ac:dyDescent="0.25">
      <c r="A34" s="216"/>
      <c r="C34" s="478" t="s">
        <v>166</v>
      </c>
      <c r="D34" s="478"/>
      <c r="F34" s="100"/>
      <c r="G34" s="100"/>
      <c r="H34" s="219">
        <v>0</v>
      </c>
      <c r="I34" s="219">
        <v>0</v>
      </c>
      <c r="J34" s="220"/>
    </row>
    <row r="35" spans="1:10" ht="9.9499999999999993" customHeight="1" x14ac:dyDescent="0.25">
      <c r="A35" s="216"/>
      <c r="B35" s="217"/>
      <c r="C35" s="217"/>
      <c r="D35" s="72"/>
      <c r="E35" s="207"/>
      <c r="F35" s="94"/>
      <c r="G35" s="94"/>
      <c r="H35" s="223"/>
      <c r="I35" s="223"/>
      <c r="J35" s="220"/>
    </row>
    <row r="36" spans="1:10" x14ac:dyDescent="0.25">
      <c r="A36" s="211"/>
      <c r="B36" s="479" t="s">
        <v>167</v>
      </c>
      <c r="C36" s="479"/>
      <c r="D36" s="479"/>
      <c r="E36" s="207"/>
      <c r="F36" s="213"/>
      <c r="G36" s="213"/>
      <c r="H36" s="214">
        <f>SUM(H37:H40)</f>
        <v>0</v>
      </c>
      <c r="I36" s="214">
        <f>SUM(I37:I40)</f>
        <v>0</v>
      </c>
      <c r="J36" s="215"/>
    </row>
    <row r="37" spans="1:10" x14ac:dyDescent="0.25">
      <c r="A37" s="216"/>
      <c r="B37" s="217"/>
      <c r="C37" s="478" t="s">
        <v>168</v>
      </c>
      <c r="D37" s="478"/>
      <c r="E37" s="207"/>
      <c r="F37" s="218"/>
      <c r="G37" s="218"/>
      <c r="H37" s="219">
        <v>0</v>
      </c>
      <c r="I37" s="219">
        <v>0</v>
      </c>
      <c r="J37" s="220"/>
    </row>
    <row r="38" spans="1:10" x14ac:dyDescent="0.25">
      <c r="A38" s="216"/>
      <c r="B38" s="217"/>
      <c r="C38" s="478" t="s">
        <v>169</v>
      </c>
      <c r="D38" s="478"/>
      <c r="E38" s="207"/>
      <c r="F38" s="218"/>
      <c r="G38" s="218"/>
      <c r="H38" s="219">
        <v>0</v>
      </c>
      <c r="I38" s="219">
        <v>0</v>
      </c>
      <c r="J38" s="220"/>
    </row>
    <row r="39" spans="1:10" x14ac:dyDescent="0.25">
      <c r="A39" s="216"/>
      <c r="B39" s="217"/>
      <c r="C39" s="478" t="s">
        <v>165</v>
      </c>
      <c r="D39" s="478"/>
      <c r="E39" s="207"/>
      <c r="F39" s="218"/>
      <c r="G39" s="218"/>
      <c r="H39" s="219">
        <v>0</v>
      </c>
      <c r="I39" s="219">
        <v>0</v>
      </c>
      <c r="J39" s="220"/>
    </row>
    <row r="40" spans="1:10" x14ac:dyDescent="0.25">
      <c r="A40" s="216"/>
      <c r="B40" s="207"/>
      <c r="C40" s="478" t="s">
        <v>166</v>
      </c>
      <c r="D40" s="478"/>
      <c r="E40" s="207"/>
      <c r="F40" s="218"/>
      <c r="G40" s="218"/>
      <c r="H40" s="219">
        <v>0</v>
      </c>
      <c r="I40" s="219">
        <v>0</v>
      </c>
      <c r="J40" s="220"/>
    </row>
    <row r="41" spans="1:10" ht="9.9499999999999993" customHeight="1" x14ac:dyDescent="0.25">
      <c r="A41" s="216"/>
      <c r="B41" s="207"/>
      <c r="C41" s="207"/>
      <c r="D41" s="72"/>
      <c r="E41" s="207"/>
      <c r="F41" s="94"/>
      <c r="G41" s="94"/>
      <c r="H41" s="223"/>
      <c r="I41" s="223"/>
      <c r="J41" s="220"/>
    </row>
    <row r="42" spans="1:10" x14ac:dyDescent="0.25">
      <c r="A42" s="224"/>
      <c r="B42" s="480" t="s">
        <v>172</v>
      </c>
      <c r="C42" s="480"/>
      <c r="D42" s="480"/>
      <c r="E42" s="225"/>
      <c r="F42" s="230"/>
      <c r="G42" s="230"/>
      <c r="H42" s="227">
        <f>+H31+H36</f>
        <v>0</v>
      </c>
      <c r="I42" s="227">
        <f>+I31+I36</f>
        <v>0</v>
      </c>
      <c r="J42" s="228"/>
    </row>
    <row r="43" spans="1:10" x14ac:dyDescent="0.25">
      <c r="A43" s="216"/>
      <c r="B43" s="217"/>
      <c r="C43" s="217"/>
      <c r="D43" s="72"/>
      <c r="E43" s="207"/>
      <c r="F43" s="94"/>
      <c r="G43" s="94"/>
      <c r="H43" s="223"/>
      <c r="I43" s="223"/>
      <c r="J43" s="220"/>
    </row>
    <row r="44" spans="1:10" x14ac:dyDescent="0.25">
      <c r="A44" s="216"/>
      <c r="B44" s="479" t="s">
        <v>173</v>
      </c>
      <c r="C44" s="479"/>
      <c r="D44" s="479"/>
      <c r="E44" s="207"/>
      <c r="F44" s="218"/>
      <c r="G44" s="218"/>
      <c r="H44" s="231">
        <f>BC!D192+BC!D386</f>
        <v>919550.32000000007</v>
      </c>
      <c r="I44" s="231">
        <f>BC!H192</f>
        <v>434284.9</v>
      </c>
      <c r="J44" s="220"/>
    </row>
    <row r="45" spans="1:10" x14ac:dyDescent="0.25">
      <c r="A45" s="216"/>
      <c r="B45" s="217"/>
      <c r="C45" s="217"/>
      <c r="D45" s="72"/>
      <c r="E45" s="207"/>
      <c r="F45" s="94"/>
      <c r="G45" s="94"/>
      <c r="H45" s="223"/>
      <c r="I45" s="223"/>
      <c r="J45" s="220"/>
    </row>
    <row r="46" spans="1:10" x14ac:dyDescent="0.25">
      <c r="A46" s="232"/>
      <c r="B46" s="476" t="s">
        <v>174</v>
      </c>
      <c r="C46" s="476"/>
      <c r="D46" s="476"/>
      <c r="E46" s="233"/>
      <c r="F46" s="234"/>
      <c r="G46" s="234"/>
      <c r="H46" s="235">
        <f>H28+H42+H44</f>
        <v>919550.32000000007</v>
      </c>
      <c r="I46" s="235">
        <f>I28+I42+I44</f>
        <v>434284.9</v>
      </c>
      <c r="J46" s="236"/>
    </row>
    <row r="47" spans="1:10" ht="6" customHeight="1" x14ac:dyDescent="0.25">
      <c r="B47" s="477"/>
      <c r="C47" s="477"/>
      <c r="D47" s="477"/>
      <c r="E47" s="477"/>
      <c r="F47" s="477"/>
      <c r="G47" s="477"/>
      <c r="H47" s="477"/>
      <c r="I47" s="477"/>
      <c r="J47" s="477"/>
    </row>
    <row r="48" spans="1:10" ht="6" customHeight="1" x14ac:dyDescent="0.25">
      <c r="B48" s="70"/>
      <c r="C48" s="70"/>
      <c r="D48" s="71"/>
      <c r="E48" s="72"/>
      <c r="F48" s="71"/>
      <c r="G48" s="72"/>
      <c r="H48" s="72"/>
      <c r="I48" s="72"/>
    </row>
    <row r="49" spans="1:10" s="96" customFormat="1" ht="15" customHeight="1" x14ac:dyDescent="0.25">
      <c r="A49" s="102"/>
      <c r="B49" s="478" t="s">
        <v>78</v>
      </c>
      <c r="C49" s="478"/>
      <c r="D49" s="478"/>
      <c r="E49" s="478"/>
      <c r="F49" s="478"/>
      <c r="G49" s="478"/>
      <c r="H49" s="478"/>
      <c r="I49" s="478"/>
      <c r="J49" s="478"/>
    </row>
    <row r="50" spans="1:10" s="62" customFormat="1" ht="9.75" customHeight="1" x14ac:dyDescent="0.25">
      <c r="A50" s="153"/>
      <c r="B50" s="46"/>
      <c r="C50" s="46"/>
      <c r="D50" s="179"/>
      <c r="E50" s="179"/>
      <c r="F50" s="153"/>
      <c r="G50" s="46"/>
      <c r="H50" s="46"/>
      <c r="I50" s="179"/>
      <c r="J50" s="179"/>
    </row>
    <row r="51" spans="1:10" s="96" customFormat="1" ht="71.25" customHeight="1" x14ac:dyDescent="0.25">
      <c r="A51" s="102"/>
      <c r="B51" s="72"/>
      <c r="C51" s="425"/>
      <c r="D51" s="425"/>
      <c r="E51" s="237"/>
      <c r="F51" s="102"/>
      <c r="G51" s="425"/>
      <c r="H51" s="425"/>
      <c r="I51" s="237"/>
      <c r="J51" s="237"/>
    </row>
    <row r="52" spans="1:10" s="96" customFormat="1" ht="14.1" customHeight="1" x14ac:dyDescent="0.25">
      <c r="A52" s="102"/>
      <c r="B52" s="223"/>
      <c r="C52" s="426" t="s">
        <v>403</v>
      </c>
      <c r="D52" s="441"/>
      <c r="E52" s="237"/>
      <c r="F52" s="237"/>
      <c r="G52" s="426" t="s">
        <v>454</v>
      </c>
      <c r="H52" s="426"/>
      <c r="I52" s="207"/>
      <c r="J52" s="237"/>
    </row>
    <row r="53" spans="1:10" s="96" customFormat="1" ht="14.1" customHeight="1" x14ac:dyDescent="0.25">
      <c r="A53" s="102"/>
      <c r="B53" s="238"/>
      <c r="C53" s="422" t="s">
        <v>404</v>
      </c>
      <c r="D53" s="422"/>
      <c r="E53" s="237"/>
      <c r="F53" s="237"/>
      <c r="G53" s="422" t="s">
        <v>455</v>
      </c>
      <c r="H53" s="422"/>
      <c r="I53" s="207"/>
      <c r="J53" s="237"/>
    </row>
  </sheetData>
  <sheetProtection selectLockedCells="1"/>
  <mergeCells count="45">
    <mergeCell ref="B14:J14"/>
    <mergeCell ref="C4:H4"/>
    <mergeCell ref="C5:H5"/>
    <mergeCell ref="C6:H6"/>
    <mergeCell ref="C7:H7"/>
    <mergeCell ref="B8:C8"/>
    <mergeCell ref="D8:I8"/>
    <mergeCell ref="C9:I9"/>
    <mergeCell ref="B10:J10"/>
    <mergeCell ref="B11:J11"/>
    <mergeCell ref="B12:D12"/>
    <mergeCell ref="B13:J13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</mergeCells>
  <printOptions horizontalCentered="1" verticalCentered="1"/>
  <pageMargins left="0.39370078740157483" right="0.39370078740157483" top="1.1811023622047245" bottom="1.1811023622047245" header="0.31496062992125984" footer="0.31496062992125984"/>
  <pageSetup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47"/>
  <sheetViews>
    <sheetView tabSelected="1" view="pageBreakPreview" zoomScale="60" zoomScaleNormal="90" workbookViewId="0">
      <selection activeCell="E65" sqref="E65:I77"/>
    </sheetView>
  </sheetViews>
  <sheetFormatPr baseColWidth="10" defaultRowHeight="12" x14ac:dyDescent="0.25"/>
  <cols>
    <col min="1" max="1" width="3.7109375" style="183" customWidth="1"/>
    <col min="2" max="2" width="11.7109375" style="203" customWidth="1"/>
    <col min="3" max="3" width="57.42578125" style="203" customWidth="1"/>
    <col min="4" max="6" width="18.7109375" style="204" customWidth="1"/>
    <col min="7" max="7" width="15.85546875" style="204" customWidth="1"/>
    <col min="8" max="8" width="16.140625" style="204" customWidth="1"/>
    <col min="9" max="9" width="3.28515625" style="183" customWidth="1"/>
    <col min="10" max="16384" width="11.42578125" style="62"/>
  </cols>
  <sheetData>
    <row r="1" spans="1:9" ht="6" customHeight="1" x14ac:dyDescent="0.25">
      <c r="A1" s="99"/>
      <c r="B1" s="99"/>
      <c r="C1" s="99"/>
      <c r="D1" s="491"/>
      <c r="E1" s="491"/>
      <c r="F1" s="492"/>
      <c r="G1" s="492"/>
      <c r="H1" s="492"/>
      <c r="I1" s="492"/>
    </row>
    <row r="2" spans="1:9" s="153" customFormat="1" ht="6" customHeight="1" x14ac:dyDescent="0.25"/>
    <row r="3" spans="1:9" s="153" customFormat="1" ht="14.1" customHeight="1" x14ac:dyDescent="0.25">
      <c r="B3" s="181"/>
      <c r="C3" s="443"/>
      <c r="D3" s="443"/>
      <c r="E3" s="443"/>
      <c r="F3" s="443"/>
      <c r="G3" s="443"/>
      <c r="H3" s="181"/>
      <c r="I3" s="181"/>
    </row>
    <row r="4" spans="1:9" ht="14.1" customHeight="1" x14ac:dyDescent="0.25">
      <c r="B4" s="181"/>
      <c r="C4" s="443" t="s">
        <v>133</v>
      </c>
      <c r="D4" s="443"/>
      <c r="E4" s="443"/>
      <c r="F4" s="443"/>
      <c r="G4" s="443"/>
      <c r="H4" s="181"/>
      <c r="I4" s="181"/>
    </row>
    <row r="5" spans="1:9" ht="14.1" customHeight="1" x14ac:dyDescent="0.25">
      <c r="B5" s="181"/>
      <c r="C5" s="443" t="s">
        <v>519</v>
      </c>
      <c r="D5" s="443"/>
      <c r="E5" s="443"/>
      <c r="F5" s="443"/>
      <c r="G5" s="443"/>
      <c r="H5" s="181"/>
      <c r="I5" s="181"/>
    </row>
    <row r="6" spans="1:9" ht="14.1" customHeight="1" x14ac:dyDescent="0.25">
      <c r="B6" s="181"/>
      <c r="C6" s="443" t="s">
        <v>134</v>
      </c>
      <c r="D6" s="443"/>
      <c r="E6" s="443"/>
      <c r="F6" s="443"/>
      <c r="G6" s="443"/>
      <c r="H6" s="181"/>
      <c r="I6" s="181"/>
    </row>
    <row r="7" spans="1:9" s="153" customFormat="1" ht="3" customHeight="1" x14ac:dyDescent="0.25">
      <c r="A7" s="44"/>
      <c r="B7" s="180"/>
      <c r="C7" s="490"/>
      <c r="D7" s="490"/>
      <c r="E7" s="490"/>
      <c r="F7" s="490"/>
      <c r="G7" s="490"/>
      <c r="H7" s="490"/>
      <c r="I7" s="490"/>
    </row>
    <row r="8" spans="1:9" ht="20.100000000000001" customHeight="1" x14ac:dyDescent="0.25">
      <c r="A8" s="44"/>
      <c r="B8" s="180" t="s">
        <v>4</v>
      </c>
      <c r="C8" s="434" t="s">
        <v>402</v>
      </c>
      <c r="D8" s="434"/>
      <c r="E8" s="434"/>
      <c r="F8" s="434"/>
      <c r="G8" s="434"/>
      <c r="H8" s="98"/>
      <c r="I8" s="98"/>
    </row>
    <row r="9" spans="1:9" ht="3" customHeight="1" x14ac:dyDescent="0.25">
      <c r="A9" s="44"/>
      <c r="B9" s="44"/>
      <c r="C9" s="44" t="s">
        <v>135</v>
      </c>
      <c r="D9" s="44"/>
      <c r="E9" s="44"/>
      <c r="F9" s="44"/>
      <c r="G9" s="44"/>
      <c r="H9" s="44"/>
      <c r="I9" s="44"/>
    </row>
    <row r="10" spans="1:9" s="153" customFormat="1" ht="3" customHeight="1" x14ac:dyDescent="0.25">
      <c r="A10" s="44"/>
      <c r="B10" s="44"/>
      <c r="C10" s="44"/>
      <c r="D10" s="44"/>
      <c r="E10" s="44"/>
      <c r="F10" s="44"/>
      <c r="G10" s="44"/>
      <c r="H10" s="44"/>
      <c r="I10" s="44"/>
    </row>
    <row r="11" spans="1:9" s="153" customFormat="1" ht="61.5" customHeight="1" x14ac:dyDescent="0.25">
      <c r="A11" s="73"/>
      <c r="B11" s="432" t="s">
        <v>76</v>
      </c>
      <c r="C11" s="432"/>
      <c r="D11" s="74" t="s">
        <v>49</v>
      </c>
      <c r="E11" s="74" t="s">
        <v>136</v>
      </c>
      <c r="F11" s="74" t="s">
        <v>137</v>
      </c>
      <c r="G11" s="74" t="s">
        <v>138</v>
      </c>
      <c r="H11" s="74" t="s">
        <v>139</v>
      </c>
      <c r="I11" s="75"/>
    </row>
    <row r="12" spans="1:9" s="153" customFormat="1" ht="3" customHeight="1" x14ac:dyDescent="0.25">
      <c r="A12" s="76"/>
      <c r="B12" s="44"/>
      <c r="C12" s="44"/>
      <c r="D12" s="44"/>
      <c r="E12" s="44"/>
      <c r="F12" s="44"/>
      <c r="G12" s="44"/>
      <c r="H12" s="44"/>
      <c r="I12" s="77"/>
    </row>
    <row r="13" spans="1:9" s="153" customFormat="1" ht="3" customHeight="1" x14ac:dyDescent="0.25">
      <c r="A13" s="158"/>
      <c r="B13" s="184"/>
      <c r="C13" s="185"/>
      <c r="D13" s="181"/>
      <c r="E13" s="186"/>
      <c r="F13" s="46"/>
      <c r="H13" s="184"/>
      <c r="I13" s="187"/>
    </row>
    <row r="14" spans="1:9" x14ac:dyDescent="0.25">
      <c r="A14" s="188"/>
      <c r="B14" s="429" t="s">
        <v>58</v>
      </c>
      <c r="C14" s="429"/>
      <c r="D14" s="189">
        <v>0</v>
      </c>
      <c r="E14" s="189">
        <v>0</v>
      </c>
      <c r="F14" s="189">
        <v>0</v>
      </c>
      <c r="G14" s="189">
        <v>0</v>
      </c>
      <c r="H14" s="190">
        <f>SUM(D14:G14)</f>
        <v>0</v>
      </c>
      <c r="I14" s="187"/>
    </row>
    <row r="15" spans="1:9" ht="9.9499999999999993" customHeight="1" x14ac:dyDescent="0.25">
      <c r="A15" s="188"/>
      <c r="B15" s="191"/>
      <c r="C15" s="181"/>
      <c r="D15" s="192"/>
      <c r="E15" s="192"/>
      <c r="F15" s="192"/>
      <c r="G15" s="192"/>
      <c r="H15" s="192"/>
      <c r="I15" s="187"/>
    </row>
    <row r="16" spans="1:9" x14ac:dyDescent="0.25">
      <c r="A16" s="188"/>
      <c r="B16" s="489" t="s">
        <v>140</v>
      </c>
      <c r="C16" s="489"/>
      <c r="D16" s="193">
        <f>SUM(D17:D19)</f>
        <v>0</v>
      </c>
      <c r="E16" s="193">
        <f>SUM(E17:E19)</f>
        <v>0</v>
      </c>
      <c r="F16" s="193">
        <f>SUM(F17:F19)</f>
        <v>0</v>
      </c>
      <c r="G16" s="193">
        <f>SUM(G17:G19)</f>
        <v>0</v>
      </c>
      <c r="H16" s="193">
        <f>SUM(D16:G16)</f>
        <v>0</v>
      </c>
      <c r="I16" s="187"/>
    </row>
    <row r="17" spans="1:11" x14ac:dyDescent="0.25">
      <c r="A17" s="158"/>
      <c r="B17" s="428" t="s">
        <v>141</v>
      </c>
      <c r="C17" s="428"/>
      <c r="D17" s="194">
        <v>0</v>
      </c>
      <c r="E17" s="194">
        <v>0</v>
      </c>
      <c r="F17" s="194">
        <v>0</v>
      </c>
      <c r="G17" s="194">
        <v>0</v>
      </c>
      <c r="H17" s="192">
        <f t="shared" ref="H17:H25" si="0">SUM(D17:G17)</f>
        <v>0</v>
      </c>
      <c r="I17" s="187"/>
    </row>
    <row r="18" spans="1:11" x14ac:dyDescent="0.25">
      <c r="A18" s="158"/>
      <c r="B18" s="428" t="s">
        <v>51</v>
      </c>
      <c r="C18" s="428"/>
      <c r="D18" s="194">
        <v>0</v>
      </c>
      <c r="E18" s="194">
        <v>0</v>
      </c>
      <c r="F18" s="194">
        <v>0</v>
      </c>
      <c r="G18" s="194">
        <v>0</v>
      </c>
      <c r="H18" s="192">
        <f t="shared" si="0"/>
        <v>0</v>
      </c>
      <c r="I18" s="187"/>
    </row>
    <row r="19" spans="1:11" x14ac:dyDescent="0.25">
      <c r="A19" s="158"/>
      <c r="B19" s="428" t="s">
        <v>142</v>
      </c>
      <c r="C19" s="428"/>
      <c r="D19" s="194">
        <v>0</v>
      </c>
      <c r="E19" s="194">
        <v>0</v>
      </c>
      <c r="F19" s="194">
        <v>0</v>
      </c>
      <c r="G19" s="194">
        <v>0</v>
      </c>
      <c r="H19" s="192">
        <f t="shared" si="0"/>
        <v>0</v>
      </c>
      <c r="I19" s="187"/>
    </row>
    <row r="20" spans="1:11" ht="9.9499999999999993" customHeight="1" x14ac:dyDescent="0.25">
      <c r="A20" s="188"/>
      <c r="B20" s="191"/>
      <c r="C20" s="181"/>
      <c r="D20" s="192"/>
      <c r="E20" s="192"/>
      <c r="F20" s="192"/>
      <c r="G20" s="192"/>
      <c r="H20" s="192"/>
      <c r="I20" s="187"/>
    </row>
    <row r="21" spans="1:11" x14ac:dyDescent="0.25">
      <c r="A21" s="188"/>
      <c r="B21" s="489" t="s">
        <v>143</v>
      </c>
      <c r="C21" s="489"/>
      <c r="D21" s="193">
        <f>SUM(D22:D25)</f>
        <v>0</v>
      </c>
      <c r="E21" s="193">
        <f>SUM(E22:E25)</f>
        <v>4542918.8499999996</v>
      </c>
      <c r="F21" s="193">
        <f>SUM(F22:F25)</f>
        <v>-861712.37</v>
      </c>
      <c r="G21" s="193">
        <f>SUM(G22:G25)</f>
        <v>0</v>
      </c>
      <c r="H21" s="193">
        <f t="shared" si="0"/>
        <v>3681206.4799999995</v>
      </c>
      <c r="I21" s="187"/>
    </row>
    <row r="22" spans="1:11" x14ac:dyDescent="0.25">
      <c r="A22" s="158"/>
      <c r="B22" s="428" t="s">
        <v>144</v>
      </c>
      <c r="C22" s="428"/>
      <c r="D22" s="194">
        <v>0</v>
      </c>
      <c r="E22" s="194">
        <v>0</v>
      </c>
      <c r="F22" s="195">
        <f>+ESF!J52</f>
        <v>-667976.74</v>
      </c>
      <c r="G22" s="194">
        <v>0</v>
      </c>
      <c r="H22" s="192">
        <f t="shared" si="0"/>
        <v>-667976.74</v>
      </c>
      <c r="I22" s="187"/>
    </row>
    <row r="23" spans="1:11" x14ac:dyDescent="0.25">
      <c r="A23" s="158"/>
      <c r="B23" s="428" t="s">
        <v>55</v>
      </c>
      <c r="C23" s="428"/>
      <c r="D23" s="194">
        <v>0</v>
      </c>
      <c r="E23" s="195">
        <f>+ESF!J53</f>
        <v>4542918.8499999996</v>
      </c>
      <c r="F23" s="194">
        <v>0</v>
      </c>
      <c r="G23" s="194">
        <v>0</v>
      </c>
      <c r="H23" s="192">
        <f t="shared" si="0"/>
        <v>4542918.8499999996</v>
      </c>
      <c r="I23" s="187"/>
    </row>
    <row r="24" spans="1:11" x14ac:dyDescent="0.25">
      <c r="A24" s="158"/>
      <c r="B24" s="428" t="s">
        <v>145</v>
      </c>
      <c r="C24" s="428"/>
      <c r="D24" s="194">
        <v>0</v>
      </c>
      <c r="E24" s="194">
        <v>0</v>
      </c>
      <c r="F24" s="194">
        <f>+BC!H420</f>
        <v>-193735.63</v>
      </c>
      <c r="G24" s="194">
        <v>0</v>
      </c>
      <c r="H24" s="192">
        <f t="shared" si="0"/>
        <v>-193735.63</v>
      </c>
      <c r="I24" s="187"/>
    </row>
    <row r="25" spans="1:11" x14ac:dyDescent="0.25">
      <c r="A25" s="158"/>
      <c r="B25" s="428" t="s">
        <v>57</v>
      </c>
      <c r="C25" s="428"/>
      <c r="D25" s="194">
        <v>0</v>
      </c>
      <c r="E25" s="194">
        <v>0</v>
      </c>
      <c r="F25" s="194">
        <v>0</v>
      </c>
      <c r="G25" s="194">
        <v>0</v>
      </c>
      <c r="H25" s="192">
        <f t="shared" si="0"/>
        <v>0</v>
      </c>
      <c r="I25" s="187"/>
    </row>
    <row r="26" spans="1:11" ht="9.9499999999999993" customHeight="1" x14ac:dyDescent="0.25">
      <c r="A26" s="188"/>
      <c r="B26" s="191"/>
      <c r="C26" s="181"/>
      <c r="D26" s="192"/>
      <c r="E26" s="192"/>
      <c r="F26" s="192"/>
      <c r="G26" s="192"/>
      <c r="H26" s="192"/>
      <c r="I26" s="187"/>
    </row>
    <row r="27" spans="1:11" ht="18.75" thickBot="1" x14ac:dyDescent="0.3">
      <c r="A27" s="188"/>
      <c r="B27" s="488" t="s">
        <v>2280</v>
      </c>
      <c r="C27" s="488"/>
      <c r="D27" s="196">
        <f>D14+D16+D21</f>
        <v>0</v>
      </c>
      <c r="E27" s="196">
        <f>E14+E16+E21</f>
        <v>4542918.8499999996</v>
      </c>
      <c r="F27" s="196">
        <f>F14+F16+F21</f>
        <v>-861712.37</v>
      </c>
      <c r="G27" s="196">
        <f>G14+G16+G21</f>
        <v>0</v>
      </c>
      <c r="H27" s="196">
        <f>SUM(D27:G27)</f>
        <v>3681206.4799999995</v>
      </c>
      <c r="I27" s="187"/>
      <c r="K27" s="178" t="str">
        <f>IF(H27=ESF!J63," ","ERROR")</f>
        <v xml:space="preserve"> </v>
      </c>
    </row>
    <row r="28" spans="1:11" x14ac:dyDescent="0.25">
      <c r="A28" s="158"/>
      <c r="B28" s="181"/>
      <c r="C28" s="46"/>
      <c r="D28" s="192"/>
      <c r="E28" s="192"/>
      <c r="F28" s="192"/>
      <c r="G28" s="192"/>
      <c r="H28" s="192"/>
      <c r="I28" s="187"/>
    </row>
    <row r="29" spans="1:11" x14ac:dyDescent="0.25">
      <c r="A29" s="188"/>
      <c r="B29" s="489" t="s">
        <v>2281</v>
      </c>
      <c r="C29" s="489"/>
      <c r="D29" s="193">
        <f>SUM(D30:D32)</f>
        <v>0</v>
      </c>
      <c r="E29" s="193">
        <f>SUM(E30:E32)</f>
        <v>0</v>
      </c>
      <c r="F29" s="193">
        <f>SUM(F30:F32)</f>
        <v>0</v>
      </c>
      <c r="G29" s="193">
        <f>SUM(G30:G32)</f>
        <v>0</v>
      </c>
      <c r="H29" s="193">
        <f>SUM(D29:G29)</f>
        <v>0</v>
      </c>
      <c r="I29" s="187"/>
    </row>
    <row r="30" spans="1:11" x14ac:dyDescent="0.25">
      <c r="A30" s="158"/>
      <c r="B30" s="428" t="s">
        <v>50</v>
      </c>
      <c r="C30" s="428"/>
      <c r="D30" s="194">
        <v>0</v>
      </c>
      <c r="E30" s="194">
        <v>0</v>
      </c>
      <c r="F30" s="194">
        <v>0</v>
      </c>
      <c r="G30" s="194">
        <v>0</v>
      </c>
      <c r="H30" s="192">
        <f>SUM(D30:G30)</f>
        <v>0</v>
      </c>
      <c r="I30" s="187"/>
    </row>
    <row r="31" spans="1:11" x14ac:dyDescent="0.25">
      <c r="A31" s="158"/>
      <c r="B31" s="428" t="s">
        <v>51</v>
      </c>
      <c r="C31" s="428"/>
      <c r="D31" s="194">
        <v>0</v>
      </c>
      <c r="E31" s="194">
        <v>0</v>
      </c>
      <c r="F31" s="194">
        <v>0</v>
      </c>
      <c r="G31" s="194">
        <v>0</v>
      </c>
      <c r="H31" s="192">
        <f>SUM(D31:G31)</f>
        <v>0</v>
      </c>
      <c r="I31" s="187"/>
    </row>
    <row r="32" spans="1:11" x14ac:dyDescent="0.25">
      <c r="A32" s="158"/>
      <c r="B32" s="428" t="s">
        <v>142</v>
      </c>
      <c r="C32" s="428"/>
      <c r="D32" s="194">
        <v>0</v>
      </c>
      <c r="E32" s="194">
        <v>0</v>
      </c>
      <c r="F32" s="194">
        <v>0</v>
      </c>
      <c r="G32" s="194">
        <v>0</v>
      </c>
      <c r="H32" s="192">
        <f>SUM(D32:G32)</f>
        <v>0</v>
      </c>
      <c r="I32" s="187"/>
    </row>
    <row r="33" spans="1:11" ht="9.9499999999999993" customHeight="1" x14ac:dyDescent="0.25">
      <c r="A33" s="188"/>
      <c r="B33" s="191"/>
      <c r="C33" s="181"/>
      <c r="D33" s="192"/>
      <c r="E33" s="192"/>
      <c r="F33" s="192"/>
      <c r="G33" s="192"/>
      <c r="H33" s="192"/>
      <c r="I33" s="187"/>
    </row>
    <row r="34" spans="1:11" x14ac:dyDescent="0.25">
      <c r="A34" s="188" t="s">
        <v>135</v>
      </c>
      <c r="B34" s="489" t="s">
        <v>143</v>
      </c>
      <c r="C34" s="489"/>
      <c r="D34" s="193">
        <f>SUM(D35:D38)</f>
        <v>0</v>
      </c>
      <c r="E34" s="193">
        <f>SUM(E35:E38)</f>
        <v>-861712.36999999976</v>
      </c>
      <c r="F34" s="193">
        <f>SUM(F35:F38)</f>
        <v>-1440362.5300000003</v>
      </c>
      <c r="G34" s="193">
        <f>SUM(G35:G38)</f>
        <v>0</v>
      </c>
      <c r="H34" s="193">
        <f>SUM(D34:G34)</f>
        <v>-2302074.9</v>
      </c>
      <c r="I34" s="187"/>
    </row>
    <row r="35" spans="1:11" x14ac:dyDescent="0.25">
      <c r="A35" s="158"/>
      <c r="B35" s="428" t="s">
        <v>144</v>
      </c>
      <c r="C35" s="428"/>
      <c r="D35" s="194">
        <v>0</v>
      </c>
      <c r="E35" s="194">
        <v>0</v>
      </c>
      <c r="F35" s="195">
        <f>+ESF!I52</f>
        <v>-1440362.5300000003</v>
      </c>
      <c r="G35" s="194">
        <v>0</v>
      </c>
      <c r="H35" s="192">
        <f>SUM(D35:G35)</f>
        <v>-1440362.5300000003</v>
      </c>
      <c r="I35" s="187"/>
    </row>
    <row r="36" spans="1:11" x14ac:dyDescent="0.25">
      <c r="A36" s="158"/>
      <c r="B36" s="428" t="s">
        <v>55</v>
      </c>
      <c r="C36" s="428"/>
      <c r="D36" s="194">
        <v>0</v>
      </c>
      <c r="E36" s="195">
        <f>+ESF!I53-E23</f>
        <v>-667976.73999999976</v>
      </c>
      <c r="F36" s="195">
        <v>0</v>
      </c>
      <c r="G36" s="195">
        <v>0</v>
      </c>
      <c r="H36" s="195">
        <f>SUM(D36:G36)</f>
        <v>-667976.73999999976</v>
      </c>
      <c r="I36" s="187"/>
    </row>
    <row r="37" spans="1:11" x14ac:dyDescent="0.25">
      <c r="A37" s="158"/>
      <c r="B37" s="428" t="s">
        <v>145</v>
      </c>
      <c r="C37" s="428"/>
      <c r="D37" s="194">
        <v>0</v>
      </c>
      <c r="E37" s="195">
        <f>+BC!H420</f>
        <v>-193735.63</v>
      </c>
      <c r="F37" s="195">
        <v>0</v>
      </c>
      <c r="G37" s="195">
        <v>0</v>
      </c>
      <c r="H37" s="195">
        <f>SUM(D37:G37)</f>
        <v>-193735.63</v>
      </c>
      <c r="I37" s="187"/>
    </row>
    <row r="38" spans="1:11" x14ac:dyDescent="0.25">
      <c r="A38" s="158"/>
      <c r="B38" s="428" t="s">
        <v>57</v>
      </c>
      <c r="C38" s="428"/>
      <c r="D38" s="194">
        <v>0</v>
      </c>
      <c r="E38" s="195">
        <v>0</v>
      </c>
      <c r="F38" s="195">
        <v>0</v>
      </c>
      <c r="G38" s="195">
        <v>0</v>
      </c>
      <c r="H38" s="195">
        <f>SUM(D38:G38)</f>
        <v>0</v>
      </c>
      <c r="I38" s="187"/>
    </row>
    <row r="39" spans="1:11" ht="9.9499999999999993" customHeight="1" x14ac:dyDescent="0.25">
      <c r="A39" s="188"/>
      <c r="B39" s="191"/>
      <c r="C39" s="181"/>
      <c r="D39" s="192"/>
      <c r="E39" s="195"/>
      <c r="F39" s="195"/>
      <c r="G39" s="195"/>
      <c r="H39" s="195"/>
      <c r="I39" s="187"/>
    </row>
    <row r="40" spans="1:11" ht="18" x14ac:dyDescent="0.25">
      <c r="A40" s="197"/>
      <c r="B40" s="487" t="s">
        <v>2282</v>
      </c>
      <c r="C40" s="487"/>
      <c r="D40" s="198">
        <f>D27+D29+D34</f>
        <v>0</v>
      </c>
      <c r="E40" s="199">
        <f>E27+E29+E34</f>
        <v>3681206.48</v>
      </c>
      <c r="F40" s="199">
        <f>F29+F34</f>
        <v>-1440362.5300000003</v>
      </c>
      <c r="G40" s="199">
        <f>G27+G29+G34</f>
        <v>0</v>
      </c>
      <c r="H40" s="199">
        <f>SUM(D40:G40)</f>
        <v>2240843.9499999997</v>
      </c>
      <c r="I40" s="200"/>
      <c r="K40" s="178" t="str">
        <f>IF(H40=ESF!I63," ","ERROR")</f>
        <v xml:space="preserve"> </v>
      </c>
    </row>
    <row r="41" spans="1:11" ht="6" customHeight="1" x14ac:dyDescent="0.25">
      <c r="A41" s="201"/>
      <c r="B41" s="201"/>
      <c r="C41" s="201"/>
      <c r="D41" s="201"/>
      <c r="E41" s="201"/>
      <c r="F41" s="201"/>
      <c r="G41" s="201"/>
      <c r="H41" s="201"/>
      <c r="I41" s="202"/>
    </row>
    <row r="42" spans="1:11" ht="6" customHeight="1" x14ac:dyDescent="0.25">
      <c r="D42" s="203"/>
      <c r="E42" s="203"/>
      <c r="I42" s="185"/>
    </row>
    <row r="43" spans="1:11" ht="15" customHeight="1" x14ac:dyDescent="0.25">
      <c r="A43" s="153"/>
      <c r="B43" s="424" t="s">
        <v>78</v>
      </c>
      <c r="C43" s="424"/>
      <c r="D43" s="424"/>
      <c r="E43" s="424"/>
      <c r="F43" s="424"/>
      <c r="G43" s="424"/>
      <c r="H43" s="424"/>
      <c r="I43" s="424"/>
      <c r="J43" s="46"/>
    </row>
    <row r="44" spans="1:11" ht="9.75" customHeight="1" x14ac:dyDescent="0.25">
      <c r="A44" s="153"/>
      <c r="B44" s="46"/>
      <c r="C44" s="46"/>
      <c r="D44" s="179"/>
      <c r="E44" s="179"/>
      <c r="F44" s="153"/>
      <c r="G44" s="46"/>
      <c r="H44" s="46"/>
      <c r="I44" s="179"/>
      <c r="J44" s="179"/>
    </row>
    <row r="45" spans="1:11" ht="72" customHeight="1" x14ac:dyDescent="0.25">
      <c r="A45" s="153"/>
      <c r="B45" s="46"/>
      <c r="C45" s="332"/>
      <c r="D45" s="55"/>
      <c r="E45" s="179"/>
      <c r="F45" s="466"/>
      <c r="G45" s="466"/>
      <c r="H45" s="466"/>
      <c r="I45" s="179"/>
      <c r="J45" s="179"/>
    </row>
    <row r="46" spans="1:11" ht="14.1" customHeight="1" x14ac:dyDescent="0.25">
      <c r="A46" s="153"/>
      <c r="B46" s="180"/>
      <c r="C46" s="356" t="s">
        <v>403</v>
      </c>
      <c r="D46" s="101"/>
      <c r="E46" s="179"/>
      <c r="F46" s="445" t="s">
        <v>454</v>
      </c>
      <c r="G46" s="469"/>
      <c r="H46" s="469"/>
      <c r="I46" s="181"/>
      <c r="J46" s="179"/>
    </row>
    <row r="47" spans="1:11" ht="14.1" customHeight="1" x14ac:dyDescent="0.25">
      <c r="A47" s="153"/>
      <c r="B47" s="182"/>
      <c r="C47" s="354" t="s">
        <v>404</v>
      </c>
      <c r="D47" s="95"/>
      <c r="E47" s="179"/>
      <c r="F47" s="422" t="s">
        <v>455</v>
      </c>
      <c r="G47" s="422"/>
      <c r="H47" s="422"/>
      <c r="I47" s="181"/>
      <c r="J47" s="179"/>
    </row>
  </sheetData>
  <sheetProtection formatCells="0" selectLockedCells="1"/>
  <mergeCells count="35">
    <mergeCell ref="C5:G5"/>
    <mergeCell ref="D1:E1"/>
    <mergeCell ref="F1:G1"/>
    <mergeCell ref="H1:I1"/>
    <mergeCell ref="C3:G3"/>
    <mergeCell ref="C4:G4"/>
    <mergeCell ref="B23:C23"/>
    <mergeCell ref="C6:G6"/>
    <mergeCell ref="C7:I7"/>
    <mergeCell ref="C8:G8"/>
    <mergeCell ref="B11:C11"/>
    <mergeCell ref="B14:C14"/>
    <mergeCell ref="B16:C16"/>
    <mergeCell ref="B17:C17"/>
    <mergeCell ref="B18:C18"/>
    <mergeCell ref="B19:C19"/>
    <mergeCell ref="B21:C21"/>
    <mergeCell ref="B22:C22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B36:C36"/>
    <mergeCell ref="B37:C37"/>
    <mergeCell ref="B40:C40"/>
    <mergeCell ref="B43:I43"/>
    <mergeCell ref="F46:H46"/>
    <mergeCell ref="F47:H47"/>
    <mergeCell ref="F45:H45"/>
  </mergeCells>
  <printOptions horizontalCentered="1" verticalCentered="1"/>
  <pageMargins left="0.39370078740157483" right="0.39370078740157483" top="1.1811023622047245" bottom="1.1811023622047245" header="0.31496062992125984" footer="0.31496062992125984"/>
  <pageSetup scale="60" orientation="landscape" r:id="rId1"/>
  <ignoredErrors>
    <ignoredError sqref="F40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T57"/>
  <sheetViews>
    <sheetView tabSelected="1" showWhiteSpace="0" view="pageBreakPreview" topLeftCell="A13" zoomScale="60" zoomScaleNormal="80" workbookViewId="0">
      <selection activeCell="E65" sqref="E65:I77"/>
    </sheetView>
  </sheetViews>
  <sheetFormatPr baseColWidth="10" defaultRowHeight="12" x14ac:dyDescent="0.25"/>
  <cols>
    <col min="1" max="1" width="1.28515625" style="153" customWidth="1"/>
    <col min="2" max="3" width="3.7109375" style="153" customWidth="1"/>
    <col min="4" max="4" width="23.85546875" style="153" customWidth="1"/>
    <col min="5" max="5" width="21.42578125" style="153" customWidth="1"/>
    <col min="6" max="6" width="17.28515625" style="153" customWidth="1"/>
    <col min="7" max="8" width="18.7109375" style="153" customWidth="1"/>
    <col min="9" max="9" width="7.7109375" style="153" customWidth="1"/>
    <col min="10" max="11" width="3.7109375" style="62" customWidth="1"/>
    <col min="12" max="16" width="18.7109375" style="62" customWidth="1"/>
    <col min="17" max="17" width="1.85546875" style="62" customWidth="1"/>
    <col min="18" max="16384" width="11.42578125" style="62"/>
  </cols>
  <sheetData>
    <row r="1" spans="1:17" s="153" customFormat="1" ht="16.5" customHeight="1" x14ac:dyDescent="0.25">
      <c r="B1" s="52"/>
      <c r="C1" s="52"/>
      <c r="D1" s="52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52"/>
      <c r="Q1" s="52"/>
    </row>
    <row r="2" spans="1:17" ht="15" customHeight="1" x14ac:dyDescent="0.25">
      <c r="B2" s="52"/>
      <c r="C2" s="52"/>
      <c r="D2" s="52"/>
      <c r="E2" s="433" t="s">
        <v>175</v>
      </c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52"/>
      <c r="Q2" s="52"/>
    </row>
    <row r="3" spans="1:17" ht="15" customHeight="1" x14ac:dyDescent="0.25">
      <c r="B3" s="52"/>
      <c r="C3" s="52"/>
      <c r="D3" s="52"/>
      <c r="E3" s="433" t="s">
        <v>519</v>
      </c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52"/>
      <c r="Q3" s="52"/>
    </row>
    <row r="4" spans="1:17" ht="16.5" customHeight="1" x14ac:dyDescent="0.25">
      <c r="B4" s="52"/>
      <c r="C4" s="52"/>
      <c r="D4" s="52"/>
      <c r="E4" s="433" t="s">
        <v>1</v>
      </c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52"/>
      <c r="Q4" s="52"/>
    </row>
    <row r="5" spans="1:17" ht="3" customHeight="1" x14ac:dyDescent="0.25">
      <c r="C5" s="154"/>
      <c r="D5" s="155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52"/>
      <c r="P5" s="153"/>
      <c r="Q5" s="153"/>
    </row>
    <row r="6" spans="1:17" ht="19.5" customHeight="1" x14ac:dyDescent="0.25">
      <c r="A6" s="44"/>
      <c r="B6" s="443" t="s">
        <v>4</v>
      </c>
      <c r="C6" s="443"/>
      <c r="D6" s="443"/>
      <c r="E6" s="434" t="s">
        <v>402</v>
      </c>
      <c r="F6" s="434"/>
      <c r="G6" s="434"/>
      <c r="H6" s="434"/>
      <c r="I6" s="434"/>
      <c r="J6" s="434"/>
      <c r="K6" s="434"/>
      <c r="L6" s="434"/>
      <c r="M6" s="434"/>
      <c r="N6" s="434"/>
      <c r="O6" s="434"/>
      <c r="P6" s="98"/>
      <c r="Q6" s="153"/>
    </row>
    <row r="7" spans="1:17" s="153" customFormat="1" ht="5.0999999999999996" customHeight="1" x14ac:dyDescent="0.25">
      <c r="B7" s="154"/>
      <c r="C7" s="154"/>
      <c r="D7" s="155"/>
      <c r="E7" s="154"/>
      <c r="F7" s="154"/>
      <c r="G7" s="156"/>
      <c r="H7" s="156"/>
      <c r="I7" s="155"/>
    </row>
    <row r="8" spans="1:17" s="153" customFormat="1" ht="3" customHeight="1" x14ac:dyDescent="0.25">
      <c r="C8" s="78"/>
      <c r="D8" s="155"/>
      <c r="E8" s="78"/>
      <c r="F8" s="78"/>
      <c r="G8" s="48"/>
      <c r="H8" s="48"/>
      <c r="I8" s="155"/>
    </row>
    <row r="9" spans="1:17" s="153" customFormat="1" ht="31.5" customHeight="1" x14ac:dyDescent="0.25">
      <c r="A9" s="79"/>
      <c r="B9" s="498" t="s">
        <v>76</v>
      </c>
      <c r="C9" s="498"/>
      <c r="D9" s="498"/>
      <c r="E9" s="498"/>
      <c r="F9" s="84"/>
      <c r="G9" s="50">
        <v>2017</v>
      </c>
      <c r="H9" s="50">
        <v>2016</v>
      </c>
      <c r="I9" s="80"/>
      <c r="J9" s="498" t="s">
        <v>76</v>
      </c>
      <c r="K9" s="498"/>
      <c r="L9" s="498"/>
      <c r="M9" s="498"/>
      <c r="N9" s="84"/>
      <c r="O9" s="50">
        <v>2017</v>
      </c>
      <c r="P9" s="50">
        <v>2016</v>
      </c>
      <c r="Q9" s="157"/>
    </row>
    <row r="10" spans="1:17" s="153" customFormat="1" ht="3" customHeight="1" x14ac:dyDescent="0.25">
      <c r="A10" s="158"/>
      <c r="D10" s="52"/>
      <c r="E10" s="52"/>
      <c r="F10" s="52"/>
      <c r="G10" s="159"/>
      <c r="H10" s="159"/>
      <c r="Q10" s="160"/>
    </row>
    <row r="11" spans="1:17" s="153" customFormat="1" x14ac:dyDescent="0.25">
      <c r="A11" s="158"/>
      <c r="C11" s="52"/>
      <c r="D11" s="52"/>
      <c r="E11" s="52"/>
      <c r="F11" s="52"/>
      <c r="G11" s="159"/>
      <c r="H11" s="159"/>
      <c r="Q11" s="160"/>
    </row>
    <row r="12" spans="1:17" ht="17.25" customHeight="1" x14ac:dyDescent="0.25">
      <c r="A12" s="158"/>
      <c r="B12" s="497" t="s">
        <v>176</v>
      </c>
      <c r="C12" s="497"/>
      <c r="D12" s="497"/>
      <c r="E12" s="497"/>
      <c r="F12" s="497"/>
      <c r="G12" s="159"/>
      <c r="H12" s="159"/>
      <c r="J12" s="497" t="s">
        <v>177</v>
      </c>
      <c r="K12" s="497"/>
      <c r="L12" s="497"/>
      <c r="M12" s="497"/>
      <c r="N12" s="497"/>
      <c r="O12" s="161"/>
      <c r="P12" s="161"/>
      <c r="Q12" s="160"/>
    </row>
    <row r="13" spans="1:17" ht="17.25" customHeight="1" x14ac:dyDescent="0.25">
      <c r="A13" s="158"/>
      <c r="C13" s="52"/>
      <c r="E13" s="52"/>
      <c r="F13" s="52"/>
      <c r="G13" s="159"/>
      <c r="H13" s="159"/>
      <c r="J13" s="153"/>
      <c r="K13" s="52"/>
      <c r="L13" s="52"/>
      <c r="M13" s="52"/>
      <c r="N13" s="52"/>
      <c r="O13" s="161"/>
      <c r="P13" s="161"/>
      <c r="Q13" s="160"/>
    </row>
    <row r="14" spans="1:17" ht="17.25" customHeight="1" x14ac:dyDescent="0.25">
      <c r="A14" s="158"/>
      <c r="C14" s="497" t="s">
        <v>67</v>
      </c>
      <c r="D14" s="497"/>
      <c r="E14" s="497"/>
      <c r="F14" s="497"/>
      <c r="G14" s="162">
        <f>SUM(G15:G25)</f>
        <v>1478051.07</v>
      </c>
      <c r="H14" s="162">
        <f>SUM(H15:H25)</f>
        <v>17756375.899999999</v>
      </c>
      <c r="J14" s="153"/>
      <c r="K14" s="497" t="s">
        <v>67</v>
      </c>
      <c r="L14" s="497"/>
      <c r="M14" s="497"/>
      <c r="N14" s="497"/>
      <c r="O14" s="162">
        <f>SUM(O15:O17)</f>
        <v>0</v>
      </c>
      <c r="P14" s="162">
        <f>SUM(P15:P17)</f>
        <v>0</v>
      </c>
      <c r="Q14" s="160"/>
    </row>
    <row r="15" spans="1:17" ht="15" customHeight="1" x14ac:dyDescent="0.25">
      <c r="A15" s="158"/>
      <c r="C15" s="52"/>
      <c r="D15" s="494" t="s">
        <v>86</v>
      </c>
      <c r="E15" s="494"/>
      <c r="F15" s="494"/>
      <c r="G15" s="163">
        <v>0</v>
      </c>
      <c r="H15" s="163">
        <v>0</v>
      </c>
      <c r="J15" s="153"/>
      <c r="K15" s="153"/>
      <c r="L15" s="493" t="s">
        <v>33</v>
      </c>
      <c r="M15" s="493"/>
      <c r="N15" s="493"/>
      <c r="O15" s="163">
        <v>0</v>
      </c>
      <c r="P15" s="163">
        <v>0</v>
      </c>
      <c r="Q15" s="160"/>
    </row>
    <row r="16" spans="1:17" ht="15" customHeight="1" x14ac:dyDescent="0.25">
      <c r="A16" s="158"/>
      <c r="C16" s="52"/>
      <c r="D16" s="494" t="s">
        <v>200</v>
      </c>
      <c r="E16" s="494"/>
      <c r="F16" s="494"/>
      <c r="G16" s="163">
        <v>0</v>
      </c>
      <c r="H16" s="163">
        <v>0</v>
      </c>
      <c r="J16" s="153"/>
      <c r="K16" s="153"/>
      <c r="L16" s="493" t="s">
        <v>35</v>
      </c>
      <c r="M16" s="493"/>
      <c r="N16" s="493"/>
      <c r="O16" s="163">
        <v>0</v>
      </c>
      <c r="P16" s="163">
        <v>0</v>
      </c>
      <c r="Q16" s="160"/>
    </row>
    <row r="17" spans="1:17" ht="15" customHeight="1" x14ac:dyDescent="0.25">
      <c r="A17" s="158"/>
      <c r="C17" s="164"/>
      <c r="D17" s="494" t="s">
        <v>178</v>
      </c>
      <c r="E17" s="494"/>
      <c r="F17" s="494"/>
      <c r="G17" s="163">
        <v>0</v>
      </c>
      <c r="H17" s="163">
        <v>0</v>
      </c>
      <c r="J17" s="153"/>
      <c r="K17" s="159"/>
      <c r="L17" s="493" t="s">
        <v>204</v>
      </c>
      <c r="M17" s="493"/>
      <c r="N17" s="493"/>
      <c r="O17" s="163">
        <v>0</v>
      </c>
      <c r="P17" s="163">
        <v>0</v>
      </c>
      <c r="Q17" s="160"/>
    </row>
    <row r="18" spans="1:17" ht="15" customHeight="1" x14ac:dyDescent="0.25">
      <c r="A18" s="158"/>
      <c r="C18" s="164"/>
      <c r="D18" s="494" t="s">
        <v>92</v>
      </c>
      <c r="E18" s="494"/>
      <c r="F18" s="494"/>
      <c r="G18" s="163">
        <v>0</v>
      </c>
      <c r="H18" s="163">
        <v>0</v>
      </c>
      <c r="J18" s="153"/>
      <c r="K18" s="159"/>
      <c r="Q18" s="160"/>
    </row>
    <row r="19" spans="1:17" ht="15" customHeight="1" x14ac:dyDescent="0.25">
      <c r="A19" s="158"/>
      <c r="C19" s="164"/>
      <c r="D19" s="494" t="s">
        <v>93</v>
      </c>
      <c r="E19" s="494"/>
      <c r="F19" s="494"/>
      <c r="G19" s="163">
        <f>flujo!E4</f>
        <v>2981.4300000000003</v>
      </c>
      <c r="H19" s="163">
        <v>50144.38</v>
      </c>
      <c r="J19" s="153"/>
      <c r="K19" s="165" t="s">
        <v>68</v>
      </c>
      <c r="L19" s="165"/>
      <c r="M19" s="165"/>
      <c r="N19" s="165"/>
      <c r="O19" s="162">
        <f>SUM(O20:O22)</f>
        <v>0</v>
      </c>
      <c r="P19" s="162">
        <f>SUM(P20:P22)</f>
        <v>0</v>
      </c>
      <c r="Q19" s="160"/>
    </row>
    <row r="20" spans="1:17" ht="15" customHeight="1" x14ac:dyDescent="0.25">
      <c r="A20" s="158"/>
      <c r="C20" s="164"/>
      <c r="D20" s="494" t="s">
        <v>94</v>
      </c>
      <c r="E20" s="494"/>
      <c r="F20" s="494"/>
      <c r="G20" s="163">
        <v>0</v>
      </c>
      <c r="H20" s="163">
        <v>0</v>
      </c>
      <c r="J20" s="153"/>
      <c r="K20" s="159"/>
      <c r="L20" s="164" t="s">
        <v>33</v>
      </c>
      <c r="M20" s="164"/>
      <c r="N20" s="164"/>
      <c r="O20" s="163">
        <v>0</v>
      </c>
      <c r="P20" s="163">
        <v>0</v>
      </c>
      <c r="Q20" s="160"/>
    </row>
    <row r="21" spans="1:17" ht="15" customHeight="1" x14ac:dyDescent="0.25">
      <c r="A21" s="158"/>
      <c r="C21" s="164"/>
      <c r="D21" s="494" t="s">
        <v>96</v>
      </c>
      <c r="E21" s="494"/>
      <c r="F21" s="494"/>
      <c r="G21" s="163">
        <v>0</v>
      </c>
      <c r="H21" s="163">
        <v>0</v>
      </c>
      <c r="J21" s="153"/>
      <c r="K21" s="159"/>
      <c r="L21" s="493" t="s">
        <v>35</v>
      </c>
      <c r="M21" s="493"/>
      <c r="N21" s="493"/>
      <c r="O21" s="163">
        <v>0</v>
      </c>
      <c r="P21" s="163">
        <v>0</v>
      </c>
      <c r="Q21" s="160"/>
    </row>
    <row r="22" spans="1:17" ht="36.75" customHeight="1" x14ac:dyDescent="0.25">
      <c r="A22" s="158"/>
      <c r="C22" s="164"/>
      <c r="D22" s="494" t="s">
        <v>98</v>
      </c>
      <c r="E22" s="494"/>
      <c r="F22" s="494"/>
      <c r="G22" s="163">
        <v>0</v>
      </c>
      <c r="H22" s="163">
        <v>0</v>
      </c>
      <c r="J22" s="153"/>
      <c r="K22" s="153"/>
      <c r="L22" s="493" t="s">
        <v>205</v>
      </c>
      <c r="M22" s="493"/>
      <c r="N22" s="493"/>
      <c r="O22" s="163">
        <v>0</v>
      </c>
      <c r="P22" s="163">
        <v>0</v>
      </c>
      <c r="Q22" s="160"/>
    </row>
    <row r="23" spans="1:17" ht="15" customHeight="1" x14ac:dyDescent="0.25">
      <c r="A23" s="158"/>
      <c r="C23" s="164"/>
      <c r="D23" s="494" t="s">
        <v>103</v>
      </c>
      <c r="E23" s="494"/>
      <c r="F23" s="494"/>
      <c r="G23" s="163">
        <v>0</v>
      </c>
      <c r="H23" s="163">
        <v>6849073</v>
      </c>
      <c r="J23" s="153"/>
      <c r="K23" s="497" t="s">
        <v>179</v>
      </c>
      <c r="L23" s="497"/>
      <c r="M23" s="497"/>
      <c r="N23" s="497"/>
      <c r="O23" s="162">
        <f>O14-O19</f>
        <v>0</v>
      </c>
      <c r="P23" s="162">
        <f>P14-P19</f>
        <v>0</v>
      </c>
      <c r="Q23" s="160"/>
    </row>
    <row r="24" spans="1:17" ht="15" customHeight="1" x14ac:dyDescent="0.25">
      <c r="A24" s="158"/>
      <c r="C24" s="164"/>
      <c r="D24" s="494" t="s">
        <v>201</v>
      </c>
      <c r="E24" s="494"/>
      <c r="F24" s="494"/>
      <c r="G24" s="167">
        <f>+flujo!E3</f>
        <v>1045554.42</v>
      </c>
      <c r="H24" s="163">
        <v>4540218.6100000003</v>
      </c>
      <c r="J24" s="153"/>
      <c r="Q24" s="160"/>
    </row>
    <row r="25" spans="1:17" ht="15" customHeight="1" x14ac:dyDescent="0.25">
      <c r="A25" s="158"/>
      <c r="C25" s="164"/>
      <c r="D25" s="494" t="s">
        <v>202</v>
      </c>
      <c r="E25" s="494"/>
      <c r="F25" s="166"/>
      <c r="G25" s="357">
        <f>+flujo!E5</f>
        <v>429515.22</v>
      </c>
      <c r="H25" s="163">
        <v>6316939.9100000001</v>
      </c>
      <c r="J25" s="153"/>
      <c r="Q25" s="160"/>
    </row>
    <row r="26" spans="1:17" ht="15" customHeight="1" x14ac:dyDescent="0.25">
      <c r="A26" s="158"/>
      <c r="C26" s="52"/>
      <c r="E26" s="52"/>
      <c r="F26" s="52"/>
      <c r="G26" s="159"/>
      <c r="H26" s="159"/>
      <c r="J26" s="497" t="s">
        <v>180</v>
      </c>
      <c r="K26" s="497"/>
      <c r="L26" s="497"/>
      <c r="M26" s="497"/>
      <c r="N26" s="497"/>
      <c r="O26" s="153"/>
      <c r="P26" s="153"/>
      <c r="Q26" s="160"/>
    </row>
    <row r="27" spans="1:17" ht="15" customHeight="1" x14ac:dyDescent="0.25">
      <c r="A27" s="158"/>
      <c r="C27" s="497" t="s">
        <v>68</v>
      </c>
      <c r="D27" s="497"/>
      <c r="E27" s="497"/>
      <c r="F27" s="497"/>
      <c r="G27" s="162">
        <f>SUM(G28:G46)</f>
        <v>3571706.7</v>
      </c>
      <c r="H27" s="162">
        <f>SUM(H28:H46)</f>
        <v>17327499.32</v>
      </c>
      <c r="J27" s="153"/>
      <c r="K27" s="52"/>
      <c r="L27" s="153"/>
      <c r="M27" s="166"/>
      <c r="N27" s="166"/>
      <c r="O27" s="161"/>
      <c r="P27" s="161"/>
      <c r="Q27" s="160"/>
    </row>
    <row r="28" spans="1:17" ht="15" customHeight="1" x14ac:dyDescent="0.25">
      <c r="A28" s="158"/>
      <c r="C28" s="165"/>
      <c r="D28" s="494" t="s">
        <v>181</v>
      </c>
      <c r="E28" s="494"/>
      <c r="F28" s="494"/>
      <c r="G28" s="163">
        <f>+flujo!E6</f>
        <v>830763.7</v>
      </c>
      <c r="H28" s="163">
        <v>3813285.75</v>
      </c>
      <c r="J28" s="153"/>
      <c r="K28" s="165" t="s">
        <v>67</v>
      </c>
      <c r="L28" s="165"/>
      <c r="M28" s="165"/>
      <c r="N28" s="165"/>
      <c r="O28" s="162">
        <f>O29+O32</f>
        <v>0</v>
      </c>
      <c r="P28" s="162">
        <f>P29+P32</f>
        <v>0</v>
      </c>
      <c r="Q28" s="160"/>
    </row>
    <row r="29" spans="1:17" ht="15" customHeight="1" x14ac:dyDescent="0.25">
      <c r="A29" s="158"/>
      <c r="C29" s="165"/>
      <c r="D29" s="494" t="s">
        <v>89</v>
      </c>
      <c r="E29" s="494"/>
      <c r="F29" s="494"/>
      <c r="G29" s="163">
        <f>+flujo!E7</f>
        <v>37245.53</v>
      </c>
      <c r="H29" s="163">
        <v>388704.74</v>
      </c>
      <c r="J29" s="153"/>
      <c r="K29" s="153"/>
      <c r="L29" s="164" t="s">
        <v>182</v>
      </c>
      <c r="M29" s="164"/>
      <c r="N29" s="164"/>
      <c r="O29" s="167">
        <f>SUM(O30:O31)</f>
        <v>0</v>
      </c>
      <c r="P29" s="167">
        <v>0</v>
      </c>
      <c r="Q29" s="160"/>
    </row>
    <row r="30" spans="1:17" ht="15" customHeight="1" x14ac:dyDescent="0.25">
      <c r="A30" s="158"/>
      <c r="C30" s="165"/>
      <c r="D30" s="494" t="s">
        <v>91</v>
      </c>
      <c r="E30" s="494"/>
      <c r="F30" s="494"/>
      <c r="G30" s="163">
        <f>+flujo!E8</f>
        <v>1561854.97</v>
      </c>
      <c r="H30" s="163">
        <v>4386963.93</v>
      </c>
      <c r="J30" s="153"/>
      <c r="K30" s="165"/>
      <c r="L30" s="164" t="s">
        <v>183</v>
      </c>
      <c r="M30" s="164"/>
      <c r="N30" s="164"/>
      <c r="O30" s="163">
        <v>0</v>
      </c>
      <c r="P30" s="163">
        <v>0</v>
      </c>
      <c r="Q30" s="160"/>
    </row>
    <row r="31" spans="1:17" ht="15" customHeight="1" x14ac:dyDescent="0.25">
      <c r="A31" s="158"/>
      <c r="C31" s="52"/>
      <c r="D31" s="315" t="s">
        <v>405</v>
      </c>
      <c r="E31" s="52"/>
      <c r="F31" s="52"/>
      <c r="G31" s="358">
        <v>0</v>
      </c>
      <c r="H31" s="159">
        <v>76191</v>
      </c>
      <c r="J31" s="153"/>
      <c r="K31" s="165"/>
      <c r="L31" s="164" t="s">
        <v>185</v>
      </c>
      <c r="M31" s="164"/>
      <c r="N31" s="164"/>
      <c r="O31" s="163">
        <v>0</v>
      </c>
      <c r="P31" s="163">
        <v>0</v>
      </c>
      <c r="Q31" s="160"/>
    </row>
    <row r="32" spans="1:17" ht="15" customHeight="1" x14ac:dyDescent="0.25">
      <c r="A32" s="158"/>
      <c r="C32" s="165"/>
      <c r="D32" s="494" t="s">
        <v>95</v>
      </c>
      <c r="E32" s="494"/>
      <c r="F32" s="494"/>
      <c r="G32" s="163">
        <v>0</v>
      </c>
      <c r="H32" s="163">
        <v>0</v>
      </c>
      <c r="J32" s="153"/>
      <c r="K32" s="165"/>
      <c r="L32" s="493" t="s">
        <v>393</v>
      </c>
      <c r="M32" s="493"/>
      <c r="N32" s="493"/>
      <c r="O32" s="163">
        <v>0</v>
      </c>
      <c r="P32" s="163">
        <v>0</v>
      </c>
      <c r="Q32" s="160"/>
    </row>
    <row r="33" spans="1:17" ht="15" customHeight="1" x14ac:dyDescent="0.25">
      <c r="A33" s="158"/>
      <c r="C33" s="165"/>
      <c r="D33" s="494" t="s">
        <v>184</v>
      </c>
      <c r="E33" s="494"/>
      <c r="F33" s="494"/>
      <c r="G33" s="163">
        <v>0</v>
      </c>
      <c r="H33" s="163">
        <v>0</v>
      </c>
      <c r="J33" s="153"/>
      <c r="K33" s="159"/>
      <c r="Q33" s="160"/>
    </row>
    <row r="34" spans="1:17" ht="15" customHeight="1" x14ac:dyDescent="0.25">
      <c r="A34" s="158"/>
      <c r="C34" s="165"/>
      <c r="D34" s="494" t="s">
        <v>186</v>
      </c>
      <c r="E34" s="494"/>
      <c r="F34" s="494"/>
      <c r="G34" s="163">
        <v>0</v>
      </c>
      <c r="H34" s="163">
        <v>0</v>
      </c>
      <c r="J34" s="153"/>
      <c r="K34" s="165" t="s">
        <v>68</v>
      </c>
      <c r="L34" s="165"/>
      <c r="M34" s="165"/>
      <c r="N34" s="165"/>
      <c r="O34" s="162">
        <f>O35+O38</f>
        <v>0</v>
      </c>
      <c r="P34" s="162">
        <f>P35+P38</f>
        <v>0</v>
      </c>
      <c r="Q34" s="160"/>
    </row>
    <row r="35" spans="1:17" ht="15" customHeight="1" x14ac:dyDescent="0.25">
      <c r="A35" s="158"/>
      <c r="C35" s="165"/>
      <c r="D35" s="494" t="s">
        <v>100</v>
      </c>
      <c r="E35" s="494"/>
      <c r="F35" s="494"/>
      <c r="G35" s="163">
        <f>+flujo!E11</f>
        <v>124000</v>
      </c>
      <c r="H35" s="163">
        <v>112654</v>
      </c>
      <c r="J35" s="153"/>
      <c r="K35" s="153"/>
      <c r="L35" s="164" t="s">
        <v>187</v>
      </c>
      <c r="M35" s="164"/>
      <c r="N35" s="164"/>
      <c r="O35" s="167">
        <f>SUM(O36:O37)</f>
        <v>0</v>
      </c>
      <c r="P35" s="167">
        <v>0</v>
      </c>
      <c r="Q35" s="160"/>
    </row>
    <row r="36" spans="1:17" ht="15" customHeight="1" x14ac:dyDescent="0.25">
      <c r="A36" s="158"/>
      <c r="C36" s="165"/>
      <c r="D36" s="494" t="s">
        <v>102</v>
      </c>
      <c r="E36" s="494"/>
      <c r="F36" s="494"/>
      <c r="G36" s="163">
        <v>0</v>
      </c>
      <c r="H36" s="163">
        <v>0</v>
      </c>
      <c r="J36" s="153"/>
      <c r="K36" s="165"/>
      <c r="L36" s="164" t="s">
        <v>183</v>
      </c>
      <c r="M36" s="164"/>
      <c r="N36" s="164"/>
      <c r="O36" s="163">
        <v>0</v>
      </c>
      <c r="P36" s="163">
        <v>0</v>
      </c>
      <c r="Q36" s="160"/>
    </row>
    <row r="37" spans="1:17" ht="15" customHeight="1" x14ac:dyDescent="0.25">
      <c r="A37" s="158"/>
      <c r="C37" s="165"/>
      <c r="D37" s="494" t="s">
        <v>104</v>
      </c>
      <c r="E37" s="494"/>
      <c r="F37" s="494"/>
      <c r="G37" s="163">
        <v>0</v>
      </c>
      <c r="H37" s="163">
        <v>0</v>
      </c>
      <c r="J37" s="153"/>
      <c r="K37" s="165"/>
      <c r="L37" s="164" t="s">
        <v>185</v>
      </c>
      <c r="M37" s="164"/>
      <c r="N37" s="164"/>
      <c r="O37" s="163">
        <v>0</v>
      </c>
      <c r="P37" s="163">
        <v>0</v>
      </c>
      <c r="Q37" s="160"/>
    </row>
    <row r="38" spans="1:17" ht="15" customHeight="1" x14ac:dyDescent="0.25">
      <c r="A38" s="158"/>
      <c r="C38" s="165"/>
      <c r="D38" s="494" t="s">
        <v>105</v>
      </c>
      <c r="E38" s="494"/>
      <c r="F38" s="494"/>
      <c r="G38" s="163">
        <v>0</v>
      </c>
      <c r="H38" s="163">
        <v>0</v>
      </c>
      <c r="J38" s="153"/>
      <c r="K38" s="165"/>
      <c r="L38" s="493" t="s">
        <v>394</v>
      </c>
      <c r="M38" s="493"/>
      <c r="N38" s="493"/>
      <c r="O38" s="163">
        <v>0</v>
      </c>
      <c r="P38" s="163">
        <v>0</v>
      </c>
      <c r="Q38" s="160"/>
    </row>
    <row r="39" spans="1:17" ht="15" customHeight="1" x14ac:dyDescent="0.25">
      <c r="A39" s="158"/>
      <c r="C39" s="165"/>
      <c r="D39" s="494" t="s">
        <v>106</v>
      </c>
      <c r="E39" s="494"/>
      <c r="F39" s="494"/>
      <c r="G39" s="163">
        <v>0</v>
      </c>
      <c r="H39" s="163">
        <v>0</v>
      </c>
      <c r="J39" s="153"/>
      <c r="K39" s="159"/>
      <c r="Q39" s="160"/>
    </row>
    <row r="40" spans="1:17" ht="15" customHeight="1" x14ac:dyDescent="0.25">
      <c r="A40" s="158"/>
      <c r="C40" s="165"/>
      <c r="D40" s="494" t="s">
        <v>108</v>
      </c>
      <c r="E40" s="494"/>
      <c r="F40" s="494"/>
      <c r="G40" s="163">
        <v>0</v>
      </c>
      <c r="H40" s="163">
        <v>0</v>
      </c>
      <c r="J40" s="153"/>
      <c r="K40" s="497" t="s">
        <v>189</v>
      </c>
      <c r="L40" s="497"/>
      <c r="M40" s="497"/>
      <c r="N40" s="497"/>
      <c r="O40" s="162">
        <f>O28-O34</f>
        <v>0</v>
      </c>
      <c r="P40" s="162">
        <f>P28-P34</f>
        <v>0</v>
      </c>
      <c r="Q40" s="160"/>
    </row>
    <row r="41" spans="1:17" ht="15" customHeight="1" x14ac:dyDescent="0.25">
      <c r="A41" s="158"/>
      <c r="C41" s="52"/>
      <c r="E41" s="52"/>
      <c r="F41" s="52"/>
      <c r="G41" s="159"/>
      <c r="H41" s="159"/>
      <c r="J41" s="153"/>
      <c r="Q41" s="160"/>
    </row>
    <row r="42" spans="1:17" ht="15" customHeight="1" x14ac:dyDescent="0.25">
      <c r="A42" s="158"/>
      <c r="C42" s="165"/>
      <c r="D42" s="494" t="s">
        <v>188</v>
      </c>
      <c r="E42" s="494"/>
      <c r="F42" s="494"/>
      <c r="G42" s="163">
        <v>0</v>
      </c>
      <c r="H42" s="163">
        <v>0</v>
      </c>
      <c r="J42" s="153"/>
      <c r="Q42" s="160"/>
    </row>
    <row r="43" spans="1:17" ht="26.25" customHeight="1" x14ac:dyDescent="0.25">
      <c r="A43" s="158"/>
      <c r="C43" s="165"/>
      <c r="D43" s="494" t="s">
        <v>141</v>
      </c>
      <c r="E43" s="494"/>
      <c r="F43" s="494"/>
      <c r="G43" s="163">
        <v>0</v>
      </c>
      <c r="H43" s="163">
        <v>0</v>
      </c>
      <c r="J43" s="495" t="s">
        <v>191</v>
      </c>
      <c r="K43" s="495"/>
      <c r="L43" s="495"/>
      <c r="M43" s="495"/>
      <c r="N43" s="495"/>
      <c r="O43" s="168">
        <f>G48+O23+O40</f>
        <v>-2093655.6300000001</v>
      </c>
      <c r="P43" s="168">
        <f>H48+P23+P40</f>
        <v>428876.57999999821</v>
      </c>
      <c r="Q43" s="160"/>
    </row>
    <row r="44" spans="1:17" ht="15" customHeight="1" x14ac:dyDescent="0.25">
      <c r="A44" s="158"/>
      <c r="C44" s="165"/>
      <c r="D44" s="494" t="s">
        <v>115</v>
      </c>
      <c r="E44" s="494"/>
      <c r="F44" s="494"/>
      <c r="G44" s="163">
        <f>+flujo!E10</f>
        <v>0</v>
      </c>
      <c r="H44" s="163">
        <v>2555403.4</v>
      </c>
      <c r="Q44" s="160"/>
    </row>
    <row r="45" spans="1:17" ht="15" customHeight="1" x14ac:dyDescent="0.25">
      <c r="A45" s="158"/>
      <c r="C45" s="159"/>
      <c r="D45" s="159"/>
      <c r="E45" s="159"/>
      <c r="F45" s="159"/>
      <c r="G45" s="159"/>
      <c r="H45" s="159"/>
      <c r="Q45" s="160"/>
    </row>
    <row r="46" spans="1:17" ht="15" customHeight="1" x14ac:dyDescent="0.25">
      <c r="A46" s="158"/>
      <c r="C46" s="165"/>
      <c r="D46" s="494" t="s">
        <v>203</v>
      </c>
      <c r="E46" s="494"/>
      <c r="F46" s="494"/>
      <c r="G46" s="357">
        <f>+flujo!E9</f>
        <v>1017842.5</v>
      </c>
      <c r="H46" s="163">
        <v>5994296.5</v>
      </c>
      <c r="Q46" s="160"/>
    </row>
    <row r="47" spans="1:17" x14ac:dyDescent="0.25">
      <c r="A47" s="158"/>
      <c r="C47" s="52"/>
      <c r="E47" s="52"/>
      <c r="F47" s="52"/>
      <c r="G47" s="159"/>
      <c r="H47" s="159"/>
      <c r="J47" s="495" t="s">
        <v>195</v>
      </c>
      <c r="K47" s="495"/>
      <c r="L47" s="495"/>
      <c r="M47" s="495"/>
      <c r="N47" s="495"/>
      <c r="O47" s="168">
        <f>+P48</f>
        <v>2901915.2</v>
      </c>
      <c r="P47" s="168">
        <v>4828574</v>
      </c>
      <c r="Q47" s="160"/>
    </row>
    <row r="48" spans="1:17" s="172" customFormat="1" x14ac:dyDescent="0.25">
      <c r="A48" s="169"/>
      <c r="B48" s="170"/>
      <c r="C48" s="497" t="s">
        <v>190</v>
      </c>
      <c r="D48" s="497"/>
      <c r="E48" s="497"/>
      <c r="F48" s="497"/>
      <c r="G48" s="168">
        <f>G14-G27</f>
        <v>-2093655.6300000001</v>
      </c>
      <c r="H48" s="168">
        <f>H14-H27</f>
        <v>428876.57999999821</v>
      </c>
      <c r="I48" s="170"/>
      <c r="J48" s="495" t="s">
        <v>196</v>
      </c>
      <c r="K48" s="495"/>
      <c r="L48" s="495"/>
      <c r="M48" s="495"/>
      <c r="N48" s="495"/>
      <c r="O48" s="168">
        <f>+BC!G6</f>
        <v>808259.57</v>
      </c>
      <c r="P48" s="168">
        <f>+flujo!C2</f>
        <v>2901915.2</v>
      </c>
      <c r="Q48" s="171"/>
    </row>
    <row r="49" spans="1:20" s="172" customFormat="1" x14ac:dyDescent="0.25">
      <c r="A49" s="169"/>
      <c r="B49" s="170"/>
      <c r="C49" s="165"/>
      <c r="D49" s="165"/>
      <c r="E49" s="165"/>
      <c r="F49" s="165"/>
      <c r="G49" s="168"/>
      <c r="H49" s="168"/>
      <c r="I49" s="170"/>
      <c r="Q49" s="171"/>
    </row>
    <row r="50" spans="1:20" ht="14.25" customHeight="1" x14ac:dyDescent="0.25">
      <c r="A50" s="173"/>
      <c r="B50" s="174"/>
      <c r="C50" s="175"/>
      <c r="D50" s="175"/>
      <c r="E50" s="175"/>
      <c r="F50" s="175"/>
      <c r="G50" s="176"/>
      <c r="H50" s="176"/>
      <c r="I50" s="174"/>
      <c r="J50" s="174"/>
      <c r="K50" s="174"/>
      <c r="L50" s="174"/>
      <c r="M50" s="174"/>
      <c r="N50" s="174"/>
      <c r="O50" s="174"/>
      <c r="P50" s="174"/>
      <c r="Q50" s="177"/>
      <c r="R50" s="416">
        <f>+O48-ESF!D18</f>
        <v>0</v>
      </c>
      <c r="S50" s="416">
        <f>+P48-ESF!E18</f>
        <v>0</v>
      </c>
      <c r="T50" s="281"/>
    </row>
    <row r="51" spans="1:20" ht="14.25" customHeight="1" x14ac:dyDescent="0.25">
      <c r="J51" s="153"/>
      <c r="K51" s="159"/>
      <c r="L51" s="159"/>
      <c r="M51" s="159"/>
      <c r="N51" s="159"/>
      <c r="O51" s="161"/>
      <c r="P51" s="161"/>
      <c r="Q51" s="153"/>
    </row>
    <row r="52" spans="1:20" ht="6" customHeight="1" x14ac:dyDescent="0.25">
      <c r="J52" s="153"/>
      <c r="K52" s="153"/>
      <c r="L52" s="153"/>
      <c r="M52" s="153"/>
      <c r="N52" s="153"/>
      <c r="O52" s="153"/>
      <c r="P52" s="153"/>
      <c r="Q52" s="153"/>
    </row>
    <row r="53" spans="1:20" ht="15" customHeight="1" x14ac:dyDescent="0.25">
      <c r="B53" s="46" t="s">
        <v>78</v>
      </c>
      <c r="C53" s="46"/>
      <c r="D53" s="46"/>
      <c r="E53" s="46"/>
      <c r="F53" s="46"/>
      <c r="G53" s="46"/>
      <c r="H53" s="46"/>
      <c r="I53" s="46"/>
      <c r="J53" s="46"/>
      <c r="K53" s="153"/>
      <c r="L53" s="153"/>
      <c r="M53" s="153"/>
      <c r="N53" s="153"/>
      <c r="O53" s="178" t="str">
        <f>IF(O47=ESF!E18," ","ERROR SALDO FINAL 2017")</f>
        <v xml:space="preserve"> </v>
      </c>
      <c r="P53" s="153"/>
      <c r="Q53" s="153"/>
      <c r="R53" s="178"/>
    </row>
    <row r="54" spans="1:20" ht="9.75" customHeight="1" x14ac:dyDescent="0.25">
      <c r="B54" s="46"/>
      <c r="C54" s="46"/>
      <c r="D54" s="179"/>
      <c r="E54" s="179"/>
      <c r="G54" s="46"/>
      <c r="H54" s="46"/>
      <c r="I54" s="179"/>
      <c r="J54" s="179"/>
    </row>
    <row r="55" spans="1:20" ht="72" customHeight="1" x14ac:dyDescent="0.25">
      <c r="B55" s="46"/>
      <c r="C55" s="55"/>
      <c r="D55" s="55"/>
      <c r="E55" s="179"/>
      <c r="F55" s="496"/>
      <c r="G55" s="496"/>
      <c r="H55" s="496"/>
      <c r="I55" s="179"/>
      <c r="J55" s="273"/>
      <c r="K55" s="174"/>
      <c r="L55" s="174"/>
      <c r="M55" s="174"/>
      <c r="N55" s="174"/>
      <c r="O55" s="174"/>
    </row>
    <row r="56" spans="1:20" ht="14.1" customHeight="1" x14ac:dyDescent="0.25">
      <c r="B56" s="180"/>
      <c r="D56" s="426" t="s">
        <v>403</v>
      </c>
      <c r="E56" s="441"/>
      <c r="F56" s="441"/>
      <c r="G56" s="441"/>
      <c r="I56" s="181"/>
      <c r="J56" s="445" t="s">
        <v>454</v>
      </c>
      <c r="K56" s="445"/>
      <c r="L56" s="445"/>
      <c r="M56" s="445"/>
      <c r="N56" s="445"/>
      <c r="O56" s="445"/>
      <c r="P56" s="153"/>
      <c r="Q56" s="153"/>
    </row>
    <row r="57" spans="1:20" ht="14.1" customHeight="1" x14ac:dyDescent="0.25">
      <c r="B57" s="182"/>
      <c r="D57" s="422" t="s">
        <v>404</v>
      </c>
      <c r="E57" s="422"/>
      <c r="F57" s="422"/>
      <c r="G57" s="422"/>
      <c r="I57" s="181"/>
      <c r="J57" s="422" t="s">
        <v>455</v>
      </c>
      <c r="K57" s="422"/>
      <c r="L57" s="422"/>
      <c r="M57" s="422"/>
      <c r="N57" s="422"/>
      <c r="O57" s="422"/>
      <c r="P57" s="153"/>
      <c r="Q57" s="153"/>
    </row>
  </sheetData>
  <sheetProtection formatCells="0" selectLockedCells="1"/>
  <mergeCells count="59">
    <mergeCell ref="J56:O56"/>
    <mergeCell ref="J57:O57"/>
    <mergeCell ref="E1:O1"/>
    <mergeCell ref="E2:O2"/>
    <mergeCell ref="E3:O3"/>
    <mergeCell ref="E4:O4"/>
    <mergeCell ref="C14:F14"/>
    <mergeCell ref="K14:N14"/>
    <mergeCell ref="D20:F20"/>
    <mergeCell ref="L17:N17"/>
    <mergeCell ref="D22:F22"/>
    <mergeCell ref="D15:F15"/>
    <mergeCell ref="D17:F17"/>
    <mergeCell ref="D18:F18"/>
    <mergeCell ref="L15:N15"/>
    <mergeCell ref="D19:F19"/>
    <mergeCell ref="B6:D6"/>
    <mergeCell ref="E6:O6"/>
    <mergeCell ref="B9:E9"/>
    <mergeCell ref="J9:M9"/>
    <mergeCell ref="B12:F12"/>
    <mergeCell ref="J12:N12"/>
    <mergeCell ref="L16:N16"/>
    <mergeCell ref="D16:F16"/>
    <mergeCell ref="L21:N21"/>
    <mergeCell ref="D24:F24"/>
    <mergeCell ref="L22:N22"/>
    <mergeCell ref="D25:E25"/>
    <mergeCell ref="K23:N23"/>
    <mergeCell ref="D21:F21"/>
    <mergeCell ref="D23:F23"/>
    <mergeCell ref="J26:N26"/>
    <mergeCell ref="C27:F27"/>
    <mergeCell ref="D28:F28"/>
    <mergeCell ref="D29:F29"/>
    <mergeCell ref="D30:F30"/>
    <mergeCell ref="D56:G56"/>
    <mergeCell ref="D39:F39"/>
    <mergeCell ref="D57:G57"/>
    <mergeCell ref="D43:F43"/>
    <mergeCell ref="D44:F44"/>
    <mergeCell ref="D46:F46"/>
    <mergeCell ref="C48:F48"/>
    <mergeCell ref="J43:N43"/>
    <mergeCell ref="J47:N47"/>
    <mergeCell ref="J48:N48"/>
    <mergeCell ref="F55:H55"/>
    <mergeCell ref="K40:N40"/>
    <mergeCell ref="D40:F40"/>
    <mergeCell ref="D42:F42"/>
    <mergeCell ref="L38:N38"/>
    <mergeCell ref="L32:N32"/>
    <mergeCell ref="D35:F35"/>
    <mergeCell ref="D36:F36"/>
    <mergeCell ref="D37:F37"/>
    <mergeCell ref="D38:F38"/>
    <mergeCell ref="D32:F32"/>
    <mergeCell ref="D33:F33"/>
    <mergeCell ref="D34:F34"/>
  </mergeCells>
  <printOptions horizontalCentered="1" verticalCentered="1"/>
  <pageMargins left="0.39370078740157483" right="0.39370078740157483" top="1.1811023622047245" bottom="1.1811023622047245" header="0.31496062992125984" footer="0.31496062992125984"/>
  <pageSetup scale="50" fitToHeight="0" orientation="landscape" r:id="rId1"/>
  <ignoredErrors>
    <ignoredError sqref="O29 O33:P34 O32 O31 O3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18</vt:i4>
      </vt:variant>
    </vt:vector>
  </HeadingPairs>
  <TitlesOfParts>
    <vt:vector size="38" baseType="lpstr">
      <vt:lpstr>EA</vt:lpstr>
      <vt:lpstr>ESF</vt:lpstr>
      <vt:lpstr>ESF DETALLADO</vt:lpstr>
      <vt:lpstr>ECSF</vt:lpstr>
      <vt:lpstr>PT_ESF_ECSF</vt:lpstr>
      <vt:lpstr>EAA</vt:lpstr>
      <vt:lpstr>EADP</vt:lpstr>
      <vt:lpstr>EVHP</vt:lpstr>
      <vt:lpstr>EFE</vt:lpstr>
      <vt:lpstr>EAI</vt:lpstr>
      <vt:lpstr>CAdmon</vt:lpstr>
      <vt:lpstr>COG</vt:lpstr>
      <vt:lpstr>CTG</vt:lpstr>
      <vt:lpstr>CFG</vt:lpstr>
      <vt:lpstr>End Neto</vt:lpstr>
      <vt:lpstr>Int</vt:lpstr>
      <vt:lpstr>Post Fiscal</vt:lpstr>
      <vt:lpstr>CProg</vt:lpstr>
      <vt:lpstr>flujo</vt:lpstr>
      <vt:lpstr>BC</vt:lpstr>
      <vt:lpstr>CAdmon!Área_de_impresión</vt:lpstr>
      <vt:lpstr>CFG!Área_de_impresión</vt:lpstr>
      <vt:lpstr>COG!Área_de_impresión</vt:lpstr>
      <vt:lpstr>CProg!Área_de_impresión</vt:lpstr>
      <vt:lpstr>CTG!Área_de_impresión</vt:lpstr>
      <vt:lpstr>EA!Área_de_impresión</vt:lpstr>
      <vt:lpstr>EAA!Área_de_impresión</vt:lpstr>
      <vt:lpstr>EADP!Área_de_impresión</vt:lpstr>
      <vt:lpstr>EAI!Área_de_impresión</vt:lpstr>
      <vt:lpstr>ECSF!Área_de_impresión</vt:lpstr>
      <vt:lpstr>EFE!Área_de_impresión</vt:lpstr>
      <vt:lpstr>'End Neto'!Área_de_impresión</vt:lpstr>
      <vt:lpstr>ESF!Área_de_impresión</vt:lpstr>
      <vt:lpstr>'ESF DETALLADO'!Área_de_impresión</vt:lpstr>
      <vt:lpstr>EVHP!Área_de_impresión</vt:lpstr>
      <vt:lpstr>Int!Área_de_impresión</vt:lpstr>
      <vt:lpstr>'Post Fiscal'!Área_de_impresión</vt:lpstr>
      <vt:lpstr>COG!Títulos_a_imprimir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Marisol</cp:lastModifiedBy>
  <cp:lastPrinted>2017-04-18T16:08:36Z</cp:lastPrinted>
  <dcterms:created xsi:type="dcterms:W3CDTF">2014-01-27T16:27:43Z</dcterms:created>
  <dcterms:modified xsi:type="dcterms:W3CDTF">2017-04-18T16:19:12Z</dcterms:modified>
</cp:coreProperties>
</file>