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Segund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H85" i="1"/>
  <c r="G85" i="1"/>
  <c r="F85" i="1"/>
  <c r="E85" i="1"/>
  <c r="D85" i="1"/>
  <c r="H82" i="1"/>
  <c r="F82" i="1"/>
  <c r="I82" i="1" s="1"/>
  <c r="H81" i="1"/>
  <c r="F81" i="1"/>
  <c r="I81" i="1" s="1"/>
  <c r="I80" i="1"/>
  <c r="H80" i="1"/>
  <c r="F80" i="1"/>
  <c r="I79" i="1"/>
  <c r="H79" i="1"/>
  <c r="F79" i="1"/>
  <c r="H78" i="1"/>
  <c r="F78" i="1"/>
  <c r="I78" i="1" s="1"/>
  <c r="H77" i="1"/>
  <c r="F77" i="1"/>
  <c r="I77" i="1" s="1"/>
  <c r="I76" i="1"/>
  <c r="H76" i="1"/>
  <c r="F76" i="1"/>
  <c r="H75" i="1"/>
  <c r="G75" i="1"/>
  <c r="E75" i="1"/>
  <c r="D75" i="1"/>
  <c r="F75" i="1" s="1"/>
  <c r="I75" i="1" s="1"/>
  <c r="H74" i="1"/>
  <c r="G74" i="1"/>
  <c r="G71" i="1" s="1"/>
  <c r="F74" i="1"/>
  <c r="I74" i="1" s="1"/>
  <c r="H73" i="1"/>
  <c r="F73" i="1"/>
  <c r="I73" i="1" s="1"/>
  <c r="I72" i="1"/>
  <c r="H72" i="1"/>
  <c r="F72" i="1"/>
  <c r="H71" i="1"/>
  <c r="E71" i="1"/>
  <c r="D71" i="1"/>
  <c r="F71" i="1" s="1"/>
  <c r="I71" i="1" s="1"/>
  <c r="H70" i="1"/>
  <c r="F70" i="1"/>
  <c r="I70" i="1" s="1"/>
  <c r="I69" i="1"/>
  <c r="H69" i="1"/>
  <c r="F69" i="1"/>
  <c r="I68" i="1"/>
  <c r="H68" i="1"/>
  <c r="F68" i="1"/>
  <c r="H67" i="1"/>
  <c r="F67" i="1"/>
  <c r="I67" i="1" s="1"/>
  <c r="H66" i="1"/>
  <c r="F66" i="1"/>
  <c r="I66" i="1" s="1"/>
  <c r="I65" i="1"/>
  <c r="H65" i="1"/>
  <c r="F65" i="1"/>
  <c r="I64" i="1"/>
  <c r="H64" i="1"/>
  <c r="H63" i="1" s="1"/>
  <c r="F64" i="1"/>
  <c r="G63" i="1"/>
  <c r="I63" i="1" s="1"/>
  <c r="F63" i="1"/>
  <c r="H62" i="1"/>
  <c r="F62" i="1"/>
  <c r="I62" i="1" s="1"/>
  <c r="H61" i="1"/>
  <c r="F61" i="1"/>
  <c r="I61" i="1" s="1"/>
  <c r="I60" i="1"/>
  <c r="H60" i="1"/>
  <c r="F60" i="1"/>
  <c r="D59" i="1"/>
  <c r="I58" i="1"/>
  <c r="H58" i="1"/>
  <c r="F58" i="1"/>
  <c r="I57" i="1"/>
  <c r="H57" i="1"/>
  <c r="F57" i="1"/>
  <c r="F56" i="1"/>
  <c r="I56" i="1" s="1"/>
  <c r="I55" i="1"/>
  <c r="F55" i="1"/>
  <c r="H54" i="1"/>
  <c r="F54" i="1"/>
  <c r="I54" i="1" s="1"/>
  <c r="H53" i="1"/>
  <c r="F53" i="1"/>
  <c r="I53" i="1" s="1"/>
  <c r="I52" i="1"/>
  <c r="H52" i="1"/>
  <c r="F52" i="1"/>
  <c r="I51" i="1"/>
  <c r="H51" i="1"/>
  <c r="F51" i="1"/>
  <c r="H50" i="1"/>
  <c r="F50" i="1"/>
  <c r="I50" i="1" s="1"/>
  <c r="H49" i="1"/>
  <c r="H48" i="1" s="1"/>
  <c r="F49" i="1"/>
  <c r="I49" i="1" s="1"/>
  <c r="G48" i="1"/>
  <c r="E48" i="1"/>
  <c r="F48" i="1" s="1"/>
  <c r="I48" i="1" s="1"/>
  <c r="D48" i="1"/>
  <c r="H47" i="1"/>
  <c r="F47" i="1"/>
  <c r="I47" i="1" s="1"/>
  <c r="H46" i="1"/>
  <c r="F46" i="1"/>
  <c r="I46" i="1" s="1"/>
  <c r="I45" i="1"/>
  <c r="H45" i="1"/>
  <c r="F45" i="1"/>
  <c r="I44" i="1"/>
  <c r="H44" i="1"/>
  <c r="F44" i="1"/>
  <c r="H43" i="1"/>
  <c r="F43" i="1"/>
  <c r="I43" i="1" s="1"/>
  <c r="H42" i="1"/>
  <c r="F42" i="1"/>
  <c r="I42" i="1" s="1"/>
  <c r="I41" i="1"/>
  <c r="H41" i="1"/>
  <c r="F41" i="1"/>
  <c r="I40" i="1"/>
  <c r="H40" i="1"/>
  <c r="F40" i="1"/>
  <c r="H39" i="1"/>
  <c r="H38" i="1" s="1"/>
  <c r="F39" i="1"/>
  <c r="I39" i="1" s="1"/>
  <c r="G38" i="1"/>
  <c r="F38" i="1"/>
  <c r="I38" i="1" s="1"/>
  <c r="E38" i="1"/>
  <c r="D38" i="1"/>
  <c r="I37" i="1"/>
  <c r="H37" i="1"/>
  <c r="F37" i="1"/>
  <c r="H36" i="1"/>
  <c r="F36" i="1"/>
  <c r="I36" i="1" s="1"/>
  <c r="H35" i="1"/>
  <c r="G35" i="1"/>
  <c r="F35" i="1"/>
  <c r="I35" i="1" s="1"/>
  <c r="H34" i="1"/>
  <c r="F34" i="1"/>
  <c r="I34" i="1" s="1"/>
  <c r="I33" i="1"/>
  <c r="H33" i="1"/>
  <c r="F33" i="1"/>
  <c r="I32" i="1"/>
  <c r="H32" i="1"/>
  <c r="F32" i="1"/>
  <c r="H31" i="1"/>
  <c r="F31" i="1"/>
  <c r="I31" i="1" s="1"/>
  <c r="H30" i="1"/>
  <c r="F30" i="1"/>
  <c r="I30" i="1" s="1"/>
  <c r="I29" i="1"/>
  <c r="H29" i="1"/>
  <c r="F29" i="1"/>
  <c r="H28" i="1"/>
  <c r="G28" i="1"/>
  <c r="E28" i="1"/>
  <c r="D28" i="1"/>
  <c r="F28" i="1" s="1"/>
  <c r="I28" i="1" s="1"/>
  <c r="H27" i="1"/>
  <c r="F27" i="1"/>
  <c r="I27" i="1" s="1"/>
  <c r="I26" i="1"/>
  <c r="H26" i="1"/>
  <c r="F26" i="1"/>
  <c r="H25" i="1"/>
  <c r="F25" i="1"/>
  <c r="I25" i="1" s="1"/>
  <c r="H24" i="1"/>
  <c r="F24" i="1"/>
  <c r="I24" i="1" s="1"/>
  <c r="H23" i="1"/>
  <c r="F23" i="1"/>
  <c r="I23" i="1" s="1"/>
  <c r="I22" i="1"/>
  <c r="H22" i="1"/>
  <c r="F22" i="1"/>
  <c r="H21" i="1"/>
  <c r="H18" i="1" s="1"/>
  <c r="F21" i="1"/>
  <c r="I21" i="1" s="1"/>
  <c r="H20" i="1"/>
  <c r="F20" i="1"/>
  <c r="I20" i="1" s="1"/>
  <c r="H19" i="1"/>
  <c r="G19" i="1"/>
  <c r="F19" i="1"/>
  <c r="I19" i="1" s="1"/>
  <c r="G18" i="1"/>
  <c r="F18" i="1"/>
  <c r="I18" i="1" s="1"/>
  <c r="E18" i="1"/>
  <c r="D18" i="1"/>
  <c r="I17" i="1"/>
  <c r="H17" i="1"/>
  <c r="F17" i="1"/>
  <c r="H16" i="1"/>
  <c r="F16" i="1"/>
  <c r="I16" i="1" s="1"/>
  <c r="H15" i="1"/>
  <c r="D15" i="1"/>
  <c r="F15" i="1" s="1"/>
  <c r="I15" i="1" s="1"/>
  <c r="H14" i="1"/>
  <c r="G14" i="1"/>
  <c r="F14" i="1"/>
  <c r="I14" i="1" s="1"/>
  <c r="H13" i="1"/>
  <c r="G13" i="1"/>
  <c r="F13" i="1"/>
  <c r="I13" i="1" s="1"/>
  <c r="H12" i="1"/>
  <c r="H10" i="1" s="1"/>
  <c r="F12" i="1"/>
  <c r="I12" i="1" s="1"/>
  <c r="H11" i="1"/>
  <c r="E11" i="1"/>
  <c r="F11" i="1" s="1"/>
  <c r="I11" i="1" s="1"/>
  <c r="G10" i="1"/>
  <c r="E10" i="1"/>
  <c r="E83" i="1" s="1"/>
  <c r="G83" i="1" l="1"/>
  <c r="H83" i="1"/>
  <c r="D10" i="1"/>
  <c r="F10" i="1" l="1"/>
  <c r="D83" i="1"/>
  <c r="F83" i="1" l="1"/>
  <c r="I10" i="1"/>
  <c r="I83" i="1" s="1"/>
</calcChain>
</file>

<file path=xl/sharedStrings.xml><?xml version="1.0" encoding="utf-8"?>
<sst xmlns="http://schemas.openxmlformats.org/spreadsheetml/2006/main" count="89" uniqueCount="89">
  <si>
    <t>Cuenta Pública 2019</t>
  </si>
  <si>
    <t>Instituto de Innovación y Competitividad</t>
  </si>
  <si>
    <t>Estado Analítico del Ejercicio del Presupuesto de Egresos</t>
  </si>
  <si>
    <t>Clasificación por Objeto del Gasto (Capítulo y Concepto)</t>
  </si>
  <si>
    <t>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</si>
  <si>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</si>
  <si>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</si>
  <si>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</si>
  <si>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</si>
  <si>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</si>
  <si>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</si>
  <si>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</si>
  <si>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</si>
  <si>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</si>
  <si>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</si>
  <si>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</si>
  <si>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</si>
  <si>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</si>
  <si>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</si>
  <si>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</si>
  <si>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</si>
  <si>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</si>
  <si>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</si>
  <si>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</si>
  <si>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</si>
  <si>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</si>
  <si>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</si>
  <si>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</si>
  <si>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</si>
  <si>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</si>
  <si>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</si>
  <si>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</si>
  <si>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</si>
  <si>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</si>
  <si>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</si>
  <si>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</si>
  <si>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</si>
  <si>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</si>
  <si>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</si>
  <si>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</si>
  <si>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</si>
  <si>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</si>
  <si>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</si>
  <si>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</si>
  <si>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</si>
  <si>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</si>
  <si>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</si>
  <si>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</si>
  <si>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</si>
  <si>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</si>
  <si>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</si>
  <si>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</si>
  <si>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</si>
  <si>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</si>
  <si>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</si>
  <si>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</si>
  <si>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</si>
  <si>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</si>
  <si>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</si>
  <si>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</si>
  <si>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</si>
  <si>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</si>
  <si>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</si>
  <si>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Otros Gastos Varios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</si>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</sst>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2" borderId="0" xfId="0" applyFont="1" applyFill="1"/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4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5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" fontId="5" fillId="2" borderId="9" xfId="0" applyNumberFormat="1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2%20Segundo%20Trimestre/Estados%20Vinculados%20al%2030%20de%20Juni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D22">
            <v>6958925.7800000003</v>
          </cell>
          <cell r="E22">
            <v>25537728.049999997</v>
          </cell>
          <cell r="F22">
            <v>32496653.829999998</v>
          </cell>
          <cell r="G22">
            <v>2513844.29</v>
          </cell>
          <cell r="H22">
            <v>12305308.720000001</v>
          </cell>
          <cell r="I22">
            <v>29982809.539999999</v>
          </cell>
        </row>
      </sheetData>
      <sheetData sheetId="10"/>
      <sheetData sheetId="11">
        <row r="83">
          <cell r="D83">
            <v>6958925.7800000012</v>
          </cell>
          <cell r="E83">
            <v>25537728.050000001</v>
          </cell>
          <cell r="F83">
            <v>32496653.829999998</v>
          </cell>
          <cell r="G83">
            <v>2513844.29</v>
          </cell>
          <cell r="H83">
            <v>12305308.719999999</v>
          </cell>
          <cell r="I83">
            <v>29982809.539999999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54">
          <cell r="G154">
            <v>0</v>
          </cell>
        </row>
        <row r="155">
          <cell r="E155">
            <v>40401.46</v>
          </cell>
        </row>
        <row r="278">
          <cell r="H278">
            <v>0</v>
          </cell>
        </row>
        <row r="301">
          <cell r="H301">
            <v>0</v>
          </cell>
        </row>
        <row r="484">
          <cell r="H484">
            <v>0</v>
          </cell>
        </row>
        <row r="487">
          <cell r="H487">
            <v>0</v>
          </cell>
        </row>
        <row r="595">
          <cell r="H595">
            <v>0</v>
          </cell>
        </row>
        <row r="821">
          <cell r="G821">
            <v>1812533.05</v>
          </cell>
        </row>
        <row r="828">
          <cell r="G828">
            <v>113586.72</v>
          </cell>
        </row>
        <row r="836">
          <cell r="G836">
            <v>578716.74</v>
          </cell>
        </row>
        <row r="861">
          <cell r="G861">
            <v>943654.85</v>
          </cell>
        </row>
        <row r="872">
          <cell r="G872">
            <v>81594</v>
          </cell>
        </row>
        <row r="890">
          <cell r="G890">
            <v>0</v>
          </cell>
        </row>
        <row r="892">
          <cell r="G892">
            <v>69.86</v>
          </cell>
        </row>
        <row r="905">
          <cell r="G905">
            <v>186864.71</v>
          </cell>
        </row>
        <row r="922">
          <cell r="G922">
            <v>200893.2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85430.36</v>
          </cell>
        </row>
        <row r="936">
          <cell r="G936">
            <v>15950</v>
          </cell>
        </row>
        <row r="943">
          <cell r="G943">
            <v>0</v>
          </cell>
        </row>
        <row r="946">
          <cell r="G946">
            <v>42202.69</v>
          </cell>
        </row>
        <row r="964">
          <cell r="G964">
            <v>36234.239999999998</v>
          </cell>
        </row>
        <row r="982">
          <cell r="G982">
            <v>242719.6</v>
          </cell>
        </row>
        <row r="1009">
          <cell r="G1009">
            <v>226279.93</v>
          </cell>
        </row>
        <row r="1037">
          <cell r="G1037">
            <v>39775.300000000003</v>
          </cell>
        </row>
        <row r="1052">
          <cell r="G1052">
            <v>37548.81</v>
          </cell>
        </row>
        <row r="1068">
          <cell r="G1068">
            <v>23200</v>
          </cell>
        </row>
        <row r="1092">
          <cell r="G1092">
            <v>719699.55</v>
          </cell>
        </row>
        <row r="1111">
          <cell r="G1111">
            <v>1157890.94</v>
          </cell>
        </row>
        <row r="1126">
          <cell r="G1126">
            <v>35672.400000000001</v>
          </cell>
        </row>
        <row r="1146">
          <cell r="G1146">
            <v>0</v>
          </cell>
        </row>
        <row r="1149">
          <cell r="G1149">
            <v>0</v>
          </cell>
        </row>
        <row r="1152">
          <cell r="G1152">
            <v>0</v>
          </cell>
        </row>
        <row r="1166">
          <cell r="G1166">
            <v>1023837.67</v>
          </cell>
        </row>
        <row r="1187">
          <cell r="G1187">
            <v>0</v>
          </cell>
        </row>
        <row r="1194">
          <cell r="G1194">
            <v>0</v>
          </cell>
        </row>
        <row r="1195">
          <cell r="G1195">
            <v>0</v>
          </cell>
        </row>
        <row r="1196">
          <cell r="G1196">
            <v>0</v>
          </cell>
        </row>
        <row r="1201">
          <cell r="G1201">
            <v>0</v>
          </cell>
        </row>
        <row r="1203">
          <cell r="G1203">
            <v>0</v>
          </cell>
        </row>
        <row r="1204">
          <cell r="G1204">
            <v>0</v>
          </cell>
        </row>
        <row r="1205">
          <cell r="G1205">
            <v>3930320.79</v>
          </cell>
        </row>
        <row r="1215">
          <cell r="G1215">
            <v>158687.15</v>
          </cell>
        </row>
        <row r="1222">
          <cell r="G1222">
            <v>152618.22</v>
          </cell>
        </row>
        <row r="1227">
          <cell r="G1227">
            <v>0</v>
          </cell>
        </row>
        <row r="1228">
          <cell r="G1228">
            <v>438795.38</v>
          </cell>
        </row>
        <row r="1232">
          <cell r="G1232">
            <v>0</v>
          </cell>
        </row>
        <row r="1233">
          <cell r="G1233">
            <v>17206.669999999998</v>
          </cell>
        </row>
        <row r="1243">
          <cell r="G1243">
            <v>956.12</v>
          </cell>
        </row>
        <row r="1256">
          <cell r="G1256">
            <v>2369.77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sqref="A1:XFD1048576"/>
    </sheetView>
  </sheetViews>
  <sheetFormatPr baseColWidth="10" defaultRowHeight="14.4" x14ac:dyDescent="0.3"/>
  <cols>
    <col min="1" max="1" width="2.44140625" style="1" customWidth="1"/>
    <col min="2" max="2" width="4.5546875" style="29" customWidth="1"/>
    <col min="3" max="3" width="57.33203125" style="29" customWidth="1"/>
    <col min="4" max="4" width="12.6640625" style="29" customWidth="1"/>
    <col min="5" max="5" width="22.5546875" style="29" bestFit="1" customWidth="1"/>
    <col min="6" max="9" width="12.6640625" style="29" customWidth="1"/>
    <col min="10" max="10" width="3.6640625" style="1" customWidth="1"/>
  </cols>
  <sheetData>
    <row r="1" spans="2:10" x14ac:dyDescent="0.3">
      <c r="B1" s="2" t="s">
        <v>0</v>
      </c>
      <c r="C1" s="3"/>
      <c r="D1" s="3"/>
      <c r="E1" s="3"/>
      <c r="F1" s="3"/>
      <c r="G1" s="3"/>
      <c r="H1" s="3"/>
      <c r="I1" s="4"/>
    </row>
    <row r="2" spans="2:10" x14ac:dyDescent="0.3">
      <c r="B2" s="5" t="s">
        <v>1</v>
      </c>
      <c r="C2" s="6"/>
      <c r="D2" s="6"/>
      <c r="E2" s="6"/>
      <c r="F2" s="6"/>
      <c r="G2" s="6"/>
      <c r="H2" s="6"/>
      <c r="I2" s="7"/>
    </row>
    <row r="3" spans="2:10" x14ac:dyDescent="0.3">
      <c r="B3" s="5" t="s">
        <v>2</v>
      </c>
      <c r="C3" s="6"/>
      <c r="D3" s="6"/>
      <c r="E3" s="6"/>
      <c r="F3" s="6"/>
      <c r="G3" s="6"/>
      <c r="H3" s="6"/>
      <c r="I3" s="7"/>
    </row>
    <row r="4" spans="2:10" x14ac:dyDescent="0.3">
      <c r="B4" s="5" t="s">
        <v>3</v>
      </c>
      <c r="C4" s="6"/>
      <c r="D4" s="6"/>
      <c r="E4" s="6"/>
      <c r="F4" s="6"/>
      <c r="G4" s="6"/>
      <c r="H4" s="6"/>
      <c r="I4" s="7"/>
    </row>
    <row r="5" spans="2:10" x14ac:dyDescent="0.3">
      <c r="B5" s="8" t="s">
        <v>4</v>
      </c>
      <c r="C5" s="9"/>
      <c r="D5" s="9"/>
      <c r="E5" s="9"/>
      <c r="F5" s="9"/>
      <c r="G5" s="9"/>
      <c r="H5" s="9"/>
      <c r="I5" s="10"/>
    </row>
    <row r="6" spans="2:10" s="1" customFormat="1" ht="6.75" customHeight="1" x14ac:dyDescent="0.3">
      <c r="B6" s="11"/>
      <c r="C6" s="11"/>
      <c r="D6" s="11"/>
      <c r="E6" s="11"/>
      <c r="F6" s="11"/>
      <c r="G6" s="11"/>
      <c r="H6" s="11"/>
      <c r="I6" s="11"/>
    </row>
    <row r="7" spans="2:10" x14ac:dyDescent="0.3">
      <c r="B7" s="12" t="s">
        <v>5</v>
      </c>
      <c r="C7" s="12"/>
      <c r="D7" s="13" t="s">
        <v>6</v>
      </c>
      <c r="E7" s="13"/>
      <c r="F7" s="13"/>
      <c r="G7" s="13"/>
      <c r="H7" s="13"/>
      <c r="I7" s="13" t="s">
        <v>7</v>
      </c>
    </row>
    <row r="8" spans="2:10" x14ac:dyDescent="0.3">
      <c r="B8" s="12"/>
      <c r="C8" s="12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3"/>
    </row>
    <row r="9" spans="2:10" ht="11.25" customHeight="1" x14ac:dyDescent="0.3">
      <c r="B9" s="12"/>
      <c r="C9" s="12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14" t="s">
        <v>14</v>
      </c>
    </row>
    <row r="10" spans="2:10" x14ac:dyDescent="0.3">
      <c r="B10" s="15" t="s">
        <v>15</v>
      </c>
      <c r="C10" s="16"/>
      <c r="D10" s="17">
        <f>SUM(D11:D17)</f>
        <v>6217208.4800000004</v>
      </c>
      <c r="E10" s="17">
        <f>SUM(E11:E17)</f>
        <v>3721424.9000000004</v>
      </c>
      <c r="F10" s="17">
        <f>+D10+E10</f>
        <v>9938633.3800000008</v>
      </c>
      <c r="G10" s="17">
        <f>SUM(G11:G17)</f>
        <v>2473442.83</v>
      </c>
      <c r="H10" s="17">
        <f>SUM(H11:H17)</f>
        <v>3530155.2199999997</v>
      </c>
      <c r="I10" s="17">
        <f>+F10-G10</f>
        <v>7465190.5500000007</v>
      </c>
    </row>
    <row r="11" spans="2:10" x14ac:dyDescent="0.3">
      <c r="B11" s="18"/>
      <c r="C11" s="19" t="s">
        <v>16</v>
      </c>
      <c r="D11" s="20">
        <v>2763796.48</v>
      </c>
      <c r="E11" s="20">
        <f>1972368.6-198173.54</f>
        <v>1774195.06</v>
      </c>
      <c r="F11" s="20">
        <f>+D11+E11</f>
        <v>4537991.54</v>
      </c>
      <c r="G11" s="20">
        <v>1774195.06</v>
      </c>
      <c r="H11" s="20">
        <f>+'[1]BC-19'!G821</f>
        <v>1812533.05</v>
      </c>
      <c r="I11" s="20">
        <f t="shared" ref="I11:I75" si="0">+F11-G11</f>
        <v>2763796.48</v>
      </c>
    </row>
    <row r="12" spans="2:10" x14ac:dyDescent="0.3">
      <c r="B12" s="18"/>
      <c r="C12" s="19" t="s">
        <v>17</v>
      </c>
      <c r="D12" s="20">
        <v>0</v>
      </c>
      <c r="E12" s="20">
        <v>570380.07999999996</v>
      </c>
      <c r="F12" s="20">
        <f t="shared" ref="F12:F75" si="1">+D12+E12</f>
        <v>570380.07999999996</v>
      </c>
      <c r="G12" s="20">
        <v>570380.07999999996</v>
      </c>
      <c r="H12" s="20">
        <f>+'[1]BC-19'!G828</f>
        <v>113586.72</v>
      </c>
      <c r="I12" s="20">
        <f t="shared" si="0"/>
        <v>0</v>
      </c>
      <c r="J12" s="21"/>
    </row>
    <row r="13" spans="2:10" x14ac:dyDescent="0.3">
      <c r="B13" s="18"/>
      <c r="C13" s="19" t="s">
        <v>18</v>
      </c>
      <c r="D13" s="20">
        <v>1582981.56</v>
      </c>
      <c r="E13" s="20">
        <v>505394.76</v>
      </c>
      <c r="F13" s="20">
        <f t="shared" si="1"/>
        <v>2088376.3200000001</v>
      </c>
      <c r="G13" s="20">
        <f>128867.02+0.65</f>
        <v>128867.67</v>
      </c>
      <c r="H13" s="20">
        <f>+'[1]BC-19'!G836</f>
        <v>578716.74</v>
      </c>
      <c r="I13" s="20">
        <f t="shared" si="0"/>
        <v>1959508.6500000001</v>
      </c>
      <c r="J13" s="21"/>
    </row>
    <row r="14" spans="2:10" x14ac:dyDescent="0.3">
      <c r="B14" s="18"/>
      <c r="C14" s="19" t="s">
        <v>19</v>
      </c>
      <c r="D14" s="20">
        <v>1451813.77</v>
      </c>
      <c r="E14" s="20">
        <v>640223.76</v>
      </c>
      <c r="F14" s="20">
        <f t="shared" si="1"/>
        <v>2092037.53</v>
      </c>
      <c r="G14" s="20">
        <f>+'[1]BC-19'!H278+'[1]BC-19'!H301+'[1]BC-19'!H595+0.02</f>
        <v>0.02</v>
      </c>
      <c r="H14" s="20">
        <f>+'[1]BC-19'!G861</f>
        <v>943654.85</v>
      </c>
      <c r="I14" s="20">
        <f t="shared" si="0"/>
        <v>2092037.51</v>
      </c>
      <c r="J14" s="21"/>
    </row>
    <row r="15" spans="2:10" x14ac:dyDescent="0.3">
      <c r="B15" s="18"/>
      <c r="C15" s="19" t="s">
        <v>20</v>
      </c>
      <c r="D15" s="20">
        <f>128628+9750</f>
        <v>138378</v>
      </c>
      <c r="E15" s="20">
        <v>153321.81</v>
      </c>
      <c r="F15" s="20">
        <f t="shared" si="1"/>
        <v>291699.81</v>
      </c>
      <c r="G15" s="20">
        <v>0</v>
      </c>
      <c r="H15" s="20">
        <f>+'[1]BC-19'!G872</f>
        <v>81594</v>
      </c>
      <c r="I15" s="20">
        <f t="shared" si="0"/>
        <v>291699.81</v>
      </c>
      <c r="J15" s="21"/>
    </row>
    <row r="16" spans="2:10" x14ac:dyDescent="0.3">
      <c r="B16" s="18"/>
      <c r="C16" s="19" t="s">
        <v>21</v>
      </c>
      <c r="D16" s="20">
        <v>258138.67</v>
      </c>
      <c r="E16" s="20">
        <v>61109.43</v>
      </c>
      <c r="F16" s="20">
        <f t="shared" si="1"/>
        <v>319248.10000000003</v>
      </c>
      <c r="G16" s="20">
        <v>0</v>
      </c>
      <c r="H16" s="20">
        <f>+'[1]BC-19'!G890</f>
        <v>0</v>
      </c>
      <c r="I16" s="20">
        <f t="shared" si="0"/>
        <v>319248.10000000003</v>
      </c>
      <c r="J16" s="21"/>
    </row>
    <row r="17" spans="2:11" x14ac:dyDescent="0.3">
      <c r="B17" s="18"/>
      <c r="C17" s="19" t="s">
        <v>22</v>
      </c>
      <c r="D17" s="20">
        <v>22100</v>
      </c>
      <c r="E17" s="20">
        <v>16800</v>
      </c>
      <c r="F17" s="20">
        <f t="shared" si="1"/>
        <v>38900</v>
      </c>
      <c r="G17" s="20">
        <v>0</v>
      </c>
      <c r="H17" s="20">
        <f>+'[1]BC-19'!G892</f>
        <v>69.86</v>
      </c>
      <c r="I17" s="20">
        <f t="shared" si="0"/>
        <v>38900</v>
      </c>
      <c r="J17" s="21"/>
    </row>
    <row r="18" spans="2:11" x14ac:dyDescent="0.3">
      <c r="B18" s="15" t="s">
        <v>23</v>
      </c>
      <c r="C18" s="16"/>
      <c r="D18" s="17">
        <f>SUM(D19:D27)</f>
        <v>162000</v>
      </c>
      <c r="E18" s="17">
        <f>SUM(E19:E27)</f>
        <v>1360000</v>
      </c>
      <c r="F18" s="17">
        <f t="shared" si="1"/>
        <v>1522000</v>
      </c>
      <c r="G18" s="17">
        <f t="shared" ref="G18:H18" si="2">SUM(G19:G27)</f>
        <v>0</v>
      </c>
      <c r="H18" s="17">
        <f t="shared" si="2"/>
        <v>531340.96</v>
      </c>
      <c r="I18" s="17">
        <f t="shared" si="0"/>
        <v>1522000</v>
      </c>
      <c r="J18" s="21"/>
      <c r="K18" s="22"/>
    </row>
    <row r="19" spans="2:11" x14ac:dyDescent="0.3">
      <c r="B19" s="18"/>
      <c r="C19" s="19" t="s">
        <v>24</v>
      </c>
      <c r="D19" s="20">
        <v>70000</v>
      </c>
      <c r="E19" s="20">
        <v>350000</v>
      </c>
      <c r="F19" s="20">
        <f>+D19+E19</f>
        <v>420000</v>
      </c>
      <c r="G19" s="20">
        <f>+'[1]BC-19'!G154</f>
        <v>0</v>
      </c>
      <c r="H19" s="20">
        <f>+'[1]BC-19'!G905</f>
        <v>186864.71</v>
      </c>
      <c r="I19" s="20">
        <f t="shared" si="0"/>
        <v>420000</v>
      </c>
      <c r="J19" s="21"/>
    </row>
    <row r="20" spans="2:11" x14ac:dyDescent="0.3">
      <c r="B20" s="18"/>
      <c r="C20" s="19" t="s">
        <v>25</v>
      </c>
      <c r="D20" s="20">
        <v>25000</v>
      </c>
      <c r="E20" s="20">
        <v>350000</v>
      </c>
      <c r="F20" s="20">
        <f t="shared" si="1"/>
        <v>375000</v>
      </c>
      <c r="G20" s="20">
        <v>0</v>
      </c>
      <c r="H20" s="20">
        <f>+'[1]BC-19'!G922</f>
        <v>200893.2</v>
      </c>
      <c r="I20" s="20">
        <f t="shared" si="0"/>
        <v>375000</v>
      </c>
      <c r="J20" s="21"/>
    </row>
    <row r="21" spans="2:11" x14ac:dyDescent="0.3">
      <c r="B21" s="18"/>
      <c r="C21" s="19" t="s">
        <v>26</v>
      </c>
      <c r="D21" s="20">
        <v>0</v>
      </c>
      <c r="E21" s="20">
        <v>0</v>
      </c>
      <c r="F21" s="20">
        <f t="shared" si="1"/>
        <v>0</v>
      </c>
      <c r="G21" s="20">
        <v>0</v>
      </c>
      <c r="H21" s="20">
        <f>+'[1]BC-19'!G928</f>
        <v>0</v>
      </c>
      <c r="I21" s="20">
        <f t="shared" si="0"/>
        <v>0</v>
      </c>
      <c r="J21" s="21"/>
    </row>
    <row r="22" spans="2:11" x14ac:dyDescent="0.3">
      <c r="B22" s="18"/>
      <c r="C22" s="19" t="s">
        <v>27</v>
      </c>
      <c r="D22" s="20">
        <v>0</v>
      </c>
      <c r="E22" s="20">
        <v>0</v>
      </c>
      <c r="F22" s="20">
        <f t="shared" si="1"/>
        <v>0</v>
      </c>
      <c r="G22" s="20">
        <v>0</v>
      </c>
      <c r="H22" s="20">
        <f>+'[1]BC-19'!G929</f>
        <v>0</v>
      </c>
      <c r="I22" s="20">
        <f t="shared" si="0"/>
        <v>0</v>
      </c>
      <c r="J22" s="21"/>
      <c r="K22" s="22"/>
    </row>
    <row r="23" spans="2:11" x14ac:dyDescent="0.3">
      <c r="B23" s="18"/>
      <c r="C23" s="19" t="s">
        <v>28</v>
      </c>
      <c r="D23" s="20">
        <v>0</v>
      </c>
      <c r="E23" s="20">
        <v>0</v>
      </c>
      <c r="F23" s="20">
        <f t="shared" si="1"/>
        <v>0</v>
      </c>
      <c r="G23" s="20">
        <v>0</v>
      </c>
      <c r="H23" s="20">
        <f>+'[1]BC-19'!G930</f>
        <v>0</v>
      </c>
      <c r="I23" s="20">
        <f t="shared" si="0"/>
        <v>0</v>
      </c>
      <c r="J23" s="21"/>
    </row>
    <row r="24" spans="2:11" x14ac:dyDescent="0.3">
      <c r="B24" s="18"/>
      <c r="C24" s="19" t="s">
        <v>29</v>
      </c>
      <c r="D24" s="20">
        <v>60000</v>
      </c>
      <c r="E24" s="20">
        <v>250000</v>
      </c>
      <c r="F24" s="20">
        <f>+D24+E24</f>
        <v>310000</v>
      </c>
      <c r="G24" s="20">
        <v>0</v>
      </c>
      <c r="H24" s="20">
        <f>+'[1]BC-19'!G931</f>
        <v>85430.36</v>
      </c>
      <c r="I24" s="20">
        <f t="shared" si="0"/>
        <v>310000</v>
      </c>
      <c r="J24" s="21"/>
    </row>
    <row r="25" spans="2:11" x14ac:dyDescent="0.3">
      <c r="B25" s="18"/>
      <c r="C25" s="19" t="s">
        <v>30</v>
      </c>
      <c r="D25" s="20">
        <v>0</v>
      </c>
      <c r="E25" s="20">
        <v>250000</v>
      </c>
      <c r="F25" s="20">
        <f>+D25+E25</f>
        <v>250000</v>
      </c>
      <c r="G25" s="20">
        <v>0</v>
      </c>
      <c r="H25" s="20">
        <f>+'[1]BC-19'!G936</f>
        <v>15950</v>
      </c>
      <c r="I25" s="20">
        <f t="shared" si="0"/>
        <v>250000</v>
      </c>
      <c r="J25" s="21"/>
    </row>
    <row r="26" spans="2:11" x14ac:dyDescent="0.3">
      <c r="B26" s="18"/>
      <c r="C26" s="19" t="s">
        <v>31</v>
      </c>
      <c r="D26" s="20">
        <v>0</v>
      </c>
      <c r="E26" s="20">
        <v>0</v>
      </c>
      <c r="F26" s="20">
        <f t="shared" si="1"/>
        <v>0</v>
      </c>
      <c r="G26" s="20">
        <v>0</v>
      </c>
      <c r="H26" s="20">
        <f>+'[1]BC-19'!G943</f>
        <v>0</v>
      </c>
      <c r="I26" s="20">
        <f t="shared" si="0"/>
        <v>0</v>
      </c>
      <c r="J26" s="21"/>
    </row>
    <row r="27" spans="2:11" x14ac:dyDescent="0.3">
      <c r="B27" s="18"/>
      <c r="C27" s="19" t="s">
        <v>32</v>
      </c>
      <c r="D27" s="20">
        <v>7000</v>
      </c>
      <c r="E27" s="20">
        <v>160000</v>
      </c>
      <c r="F27" s="20">
        <f t="shared" si="1"/>
        <v>167000</v>
      </c>
      <c r="G27" s="20">
        <v>0</v>
      </c>
      <c r="H27" s="20">
        <f>+'[1]BC-19'!G946</f>
        <v>42202.69</v>
      </c>
      <c r="I27" s="20">
        <f t="shared" si="0"/>
        <v>167000</v>
      </c>
      <c r="J27" s="21"/>
    </row>
    <row r="28" spans="2:11" x14ac:dyDescent="0.3">
      <c r="B28" s="15" t="s">
        <v>33</v>
      </c>
      <c r="C28" s="16"/>
      <c r="D28" s="17">
        <f>SUM(D29:D37)</f>
        <v>534298.23</v>
      </c>
      <c r="E28" s="17">
        <f t="shared" ref="E28" si="3">SUM(E29:E37)</f>
        <v>6138039.6099999994</v>
      </c>
      <c r="F28" s="17">
        <f t="shared" si="1"/>
        <v>6672337.8399999999</v>
      </c>
      <c r="G28" s="17">
        <f t="shared" ref="G28:H28" si="4">SUM(G29:G37)</f>
        <v>40401.46</v>
      </c>
      <c r="H28" s="17">
        <f t="shared" si="4"/>
        <v>2519020.77</v>
      </c>
      <c r="I28" s="17">
        <f t="shared" si="0"/>
        <v>6631936.3799999999</v>
      </c>
      <c r="J28" s="21"/>
      <c r="K28" s="23"/>
    </row>
    <row r="29" spans="2:11" x14ac:dyDescent="0.3">
      <c r="B29" s="18"/>
      <c r="C29" s="19" t="s">
        <v>34</v>
      </c>
      <c r="D29" s="20">
        <v>112000</v>
      </c>
      <c r="E29" s="20">
        <v>150000</v>
      </c>
      <c r="F29" s="20">
        <f t="shared" si="1"/>
        <v>262000</v>
      </c>
      <c r="G29" s="20">
        <v>0</v>
      </c>
      <c r="H29" s="20">
        <f>+'[1]BC-19'!G964</f>
        <v>36234.239999999998</v>
      </c>
      <c r="I29" s="20">
        <f t="shared" si="0"/>
        <v>262000</v>
      </c>
      <c r="J29" s="21"/>
    </row>
    <row r="30" spans="2:11" x14ac:dyDescent="0.3">
      <c r="B30" s="18"/>
      <c r="C30" s="19" t="s">
        <v>35</v>
      </c>
      <c r="D30" s="20">
        <v>17400</v>
      </c>
      <c r="E30" s="20">
        <v>350000</v>
      </c>
      <c r="F30" s="20">
        <f t="shared" si="1"/>
        <v>367400</v>
      </c>
      <c r="G30" s="20">
        <v>0</v>
      </c>
      <c r="H30" s="20">
        <f>+'[1]BC-19'!G982</f>
        <v>242719.6</v>
      </c>
      <c r="I30" s="20">
        <f>+F30-G30</f>
        <v>367400</v>
      </c>
      <c r="J30" s="21"/>
    </row>
    <row r="31" spans="2:11" x14ac:dyDescent="0.3">
      <c r="B31" s="18"/>
      <c r="C31" s="19" t="s">
        <v>36</v>
      </c>
      <c r="D31" s="20">
        <v>120000</v>
      </c>
      <c r="E31" s="20">
        <v>250000</v>
      </c>
      <c r="F31" s="20">
        <f t="shared" si="1"/>
        <v>370000</v>
      </c>
      <c r="G31" s="20">
        <v>0</v>
      </c>
      <c r="H31" s="20">
        <f>+'[1]BC-19'!G1009</f>
        <v>226279.93</v>
      </c>
      <c r="I31" s="20">
        <f t="shared" si="0"/>
        <v>370000</v>
      </c>
      <c r="J31" s="21"/>
    </row>
    <row r="32" spans="2:11" x14ac:dyDescent="0.3">
      <c r="B32" s="18"/>
      <c r="C32" s="19" t="s">
        <v>37</v>
      </c>
      <c r="D32" s="20">
        <v>52000</v>
      </c>
      <c r="E32" s="20">
        <v>250000</v>
      </c>
      <c r="F32" s="20">
        <f t="shared" si="1"/>
        <v>302000</v>
      </c>
      <c r="G32" s="20">
        <v>0</v>
      </c>
      <c r="H32" s="20">
        <f>+'[1]BC-19'!G1037</f>
        <v>39775.300000000003</v>
      </c>
      <c r="I32" s="20">
        <f t="shared" si="0"/>
        <v>302000</v>
      </c>
      <c r="J32" s="21"/>
    </row>
    <row r="33" spans="2:10" x14ac:dyDescent="0.3">
      <c r="B33" s="18"/>
      <c r="C33" s="19" t="s">
        <v>38</v>
      </c>
      <c r="D33" s="20">
        <v>40000</v>
      </c>
      <c r="E33" s="20">
        <v>180000</v>
      </c>
      <c r="F33" s="20">
        <f t="shared" si="1"/>
        <v>220000</v>
      </c>
      <c r="G33" s="20">
        <v>0</v>
      </c>
      <c r="H33" s="20">
        <f>+'[1]BC-19'!G1052</f>
        <v>37548.81</v>
      </c>
      <c r="I33" s="20">
        <f t="shared" si="0"/>
        <v>220000</v>
      </c>
      <c r="J33" s="21"/>
    </row>
    <row r="34" spans="2:10" x14ac:dyDescent="0.3">
      <c r="B34" s="18"/>
      <c r="C34" s="19" t="s">
        <v>39</v>
      </c>
      <c r="D34" s="20">
        <v>0</v>
      </c>
      <c r="E34" s="20">
        <v>150000</v>
      </c>
      <c r="F34" s="20">
        <f>+D34+E34</f>
        <v>150000</v>
      </c>
      <c r="G34" s="20">
        <v>0</v>
      </c>
      <c r="H34" s="20">
        <f>+'[1]BC-19'!G1068</f>
        <v>23200</v>
      </c>
      <c r="I34" s="20">
        <f t="shared" si="0"/>
        <v>150000</v>
      </c>
      <c r="J34" s="21"/>
    </row>
    <row r="35" spans="2:10" x14ac:dyDescent="0.3">
      <c r="B35" s="18"/>
      <c r="C35" s="19" t="s">
        <v>40</v>
      </c>
      <c r="D35" s="20">
        <v>133172.81</v>
      </c>
      <c r="E35" s="20">
        <v>850000</v>
      </c>
      <c r="F35" s="20">
        <f t="shared" si="1"/>
        <v>983172.81</v>
      </c>
      <c r="G35" s="20">
        <f>+'[1]BC-19'!E155</f>
        <v>40401.46</v>
      </c>
      <c r="H35" s="20">
        <f>+'[1]BC-19'!G1092</f>
        <v>719699.55</v>
      </c>
      <c r="I35" s="20">
        <f t="shared" si="0"/>
        <v>942771.35000000009</v>
      </c>
      <c r="J35" s="21"/>
    </row>
    <row r="36" spans="2:10" x14ac:dyDescent="0.3">
      <c r="B36" s="18"/>
      <c r="C36" s="19" t="s">
        <v>41</v>
      </c>
      <c r="D36" s="20">
        <v>0</v>
      </c>
      <c r="E36" s="20">
        <v>3708039.61</v>
      </c>
      <c r="F36" s="20">
        <f t="shared" si="1"/>
        <v>3708039.61</v>
      </c>
      <c r="G36" s="20">
        <v>0</v>
      </c>
      <c r="H36" s="20">
        <f>+'[1]BC-19'!G1111</f>
        <v>1157890.94</v>
      </c>
      <c r="I36" s="20">
        <f t="shared" si="0"/>
        <v>3708039.61</v>
      </c>
      <c r="J36" s="21"/>
    </row>
    <row r="37" spans="2:10" x14ac:dyDescent="0.3">
      <c r="B37" s="18"/>
      <c r="C37" s="19" t="s">
        <v>42</v>
      </c>
      <c r="D37" s="20">
        <v>59725.42</v>
      </c>
      <c r="E37" s="20">
        <v>250000</v>
      </c>
      <c r="F37" s="20">
        <f t="shared" si="1"/>
        <v>309725.42</v>
      </c>
      <c r="G37" s="20">
        <v>0</v>
      </c>
      <c r="H37" s="20">
        <f>+'[1]BC-19'!G1126</f>
        <v>35672.400000000001</v>
      </c>
      <c r="I37" s="20">
        <f>+F37-G37</f>
        <v>309725.42</v>
      </c>
      <c r="J37" s="21"/>
    </row>
    <row r="38" spans="2:10" x14ac:dyDescent="0.3">
      <c r="B38" s="15" t="s">
        <v>43</v>
      </c>
      <c r="C38" s="16"/>
      <c r="D38" s="17">
        <f>SUM(D39:D47)</f>
        <v>45419.07</v>
      </c>
      <c r="E38" s="17">
        <f>SUM(E39:E47)</f>
        <v>2050000</v>
      </c>
      <c r="F38" s="17">
        <f t="shared" si="1"/>
        <v>2095419.07</v>
      </c>
      <c r="G38" s="17">
        <f t="shared" ref="G38:H38" si="5">SUM(G39:G47)</f>
        <v>0</v>
      </c>
      <c r="H38" s="17">
        <f t="shared" si="5"/>
        <v>1023837.67</v>
      </c>
      <c r="I38" s="17">
        <f t="shared" si="0"/>
        <v>2095419.07</v>
      </c>
      <c r="J38" s="21"/>
    </row>
    <row r="39" spans="2:10" x14ac:dyDescent="0.3">
      <c r="B39" s="18"/>
      <c r="C39" s="19" t="s">
        <v>44</v>
      </c>
      <c r="D39" s="20">
        <v>5419.07</v>
      </c>
      <c r="E39" s="20">
        <v>50000</v>
      </c>
      <c r="F39" s="20">
        <f t="shared" si="1"/>
        <v>55419.07</v>
      </c>
      <c r="G39" s="20">
        <v>0</v>
      </c>
      <c r="H39" s="20">
        <f>+'[1]BC-19'!G1146</f>
        <v>0</v>
      </c>
      <c r="I39" s="20">
        <f t="shared" si="0"/>
        <v>55419.07</v>
      </c>
      <c r="J39" s="21"/>
    </row>
    <row r="40" spans="2:10" x14ac:dyDescent="0.3">
      <c r="B40" s="18"/>
      <c r="C40" s="19" t="s">
        <v>45</v>
      </c>
      <c r="D40" s="20">
        <v>0</v>
      </c>
      <c r="E40" s="20">
        <v>0</v>
      </c>
      <c r="F40" s="20">
        <f t="shared" si="1"/>
        <v>0</v>
      </c>
      <c r="G40" s="20">
        <v>0</v>
      </c>
      <c r="H40" s="20">
        <f>+'[1]BC-19'!G1149</f>
        <v>0</v>
      </c>
      <c r="I40" s="20">
        <f t="shared" si="0"/>
        <v>0</v>
      </c>
      <c r="J40" s="21"/>
    </row>
    <row r="41" spans="2:10" x14ac:dyDescent="0.3">
      <c r="B41" s="18"/>
      <c r="C41" s="19" t="s">
        <v>46</v>
      </c>
      <c r="D41" s="20">
        <v>0</v>
      </c>
      <c r="E41" s="20">
        <v>0</v>
      </c>
      <c r="F41" s="20">
        <f t="shared" si="1"/>
        <v>0</v>
      </c>
      <c r="G41" s="20">
        <v>0</v>
      </c>
      <c r="H41" s="20">
        <f>+'[1]BC-19'!G1152</f>
        <v>0</v>
      </c>
      <c r="I41" s="20">
        <f t="shared" si="0"/>
        <v>0</v>
      </c>
      <c r="J41" s="21"/>
    </row>
    <row r="42" spans="2:10" x14ac:dyDescent="0.3">
      <c r="B42" s="18"/>
      <c r="C42" s="19" t="s">
        <v>47</v>
      </c>
      <c r="D42" s="20">
        <v>40000</v>
      </c>
      <c r="E42" s="20">
        <v>2000000</v>
      </c>
      <c r="F42" s="20">
        <f>+D42+E42</f>
        <v>2040000</v>
      </c>
      <c r="G42" s="20">
        <v>0</v>
      </c>
      <c r="H42" s="20">
        <f>+'[1]BC-19'!G1166</f>
        <v>1023837.67</v>
      </c>
      <c r="I42" s="20">
        <f>+F42-G42</f>
        <v>2040000</v>
      </c>
      <c r="J42" s="21"/>
    </row>
    <row r="43" spans="2:10" x14ac:dyDescent="0.3">
      <c r="B43" s="18"/>
      <c r="C43" s="19" t="s">
        <v>48</v>
      </c>
      <c r="D43" s="20">
        <v>0</v>
      </c>
      <c r="E43" s="20">
        <v>0</v>
      </c>
      <c r="F43" s="20">
        <f t="shared" si="1"/>
        <v>0</v>
      </c>
      <c r="G43" s="20">
        <v>0</v>
      </c>
      <c r="H43" s="20">
        <f>+'[1]BC-19'!G1187</f>
        <v>0</v>
      </c>
      <c r="I43" s="20">
        <f t="shared" si="0"/>
        <v>0</v>
      </c>
      <c r="J43" s="21"/>
    </row>
    <row r="44" spans="2:10" x14ac:dyDescent="0.3">
      <c r="B44" s="18"/>
      <c r="C44" s="19" t="s">
        <v>49</v>
      </c>
      <c r="D44" s="20">
        <v>0</v>
      </c>
      <c r="E44" s="20">
        <v>0</v>
      </c>
      <c r="F44" s="20">
        <f t="shared" si="1"/>
        <v>0</v>
      </c>
      <c r="G44" s="20">
        <v>0</v>
      </c>
      <c r="H44" s="20">
        <f>+'[1]BC-19'!G1194</f>
        <v>0</v>
      </c>
      <c r="I44" s="20">
        <f t="shared" si="0"/>
        <v>0</v>
      </c>
      <c r="J44" s="21"/>
    </row>
    <row r="45" spans="2:10" x14ac:dyDescent="0.3">
      <c r="B45" s="18"/>
      <c r="C45" s="19" t="s">
        <v>50</v>
      </c>
      <c r="D45" s="20">
        <v>0</v>
      </c>
      <c r="E45" s="20">
        <v>0</v>
      </c>
      <c r="F45" s="20">
        <f t="shared" si="1"/>
        <v>0</v>
      </c>
      <c r="G45" s="20">
        <v>0</v>
      </c>
      <c r="H45" s="20">
        <f>+'[1]BC-19'!G1195</f>
        <v>0</v>
      </c>
      <c r="I45" s="20">
        <f t="shared" si="0"/>
        <v>0</v>
      </c>
      <c r="J45" s="21"/>
    </row>
    <row r="46" spans="2:10" x14ac:dyDescent="0.3">
      <c r="B46" s="18"/>
      <c r="C46" s="19" t="s">
        <v>51</v>
      </c>
      <c r="D46" s="20">
        <v>0</v>
      </c>
      <c r="E46" s="20">
        <v>0</v>
      </c>
      <c r="F46" s="20">
        <f t="shared" si="1"/>
        <v>0</v>
      </c>
      <c r="G46" s="20">
        <v>0</v>
      </c>
      <c r="H46" s="20">
        <f>+'[1]BC-19'!G1196</f>
        <v>0</v>
      </c>
      <c r="I46" s="20">
        <f t="shared" si="0"/>
        <v>0</v>
      </c>
      <c r="J46" s="21"/>
    </row>
    <row r="47" spans="2:10" x14ac:dyDescent="0.3">
      <c r="B47" s="18"/>
      <c r="C47" s="19" t="s">
        <v>52</v>
      </c>
      <c r="D47" s="20">
        <v>0</v>
      </c>
      <c r="E47" s="20">
        <v>0</v>
      </c>
      <c r="F47" s="20">
        <f t="shared" si="1"/>
        <v>0</v>
      </c>
      <c r="G47" s="20">
        <v>0</v>
      </c>
      <c r="H47" s="20">
        <f>+'[1]BC-19'!G1201</f>
        <v>0</v>
      </c>
      <c r="I47" s="20">
        <f t="shared" si="0"/>
        <v>0</v>
      </c>
      <c r="J47" s="21"/>
    </row>
    <row r="48" spans="2:10" x14ac:dyDescent="0.3">
      <c r="B48" s="15" t="s">
        <v>53</v>
      </c>
      <c r="C48" s="16"/>
      <c r="D48" s="17">
        <f>SUM(D49:D57)</f>
        <v>0</v>
      </c>
      <c r="E48" s="17">
        <f>SUM(E49:E57)</f>
        <v>768263.54</v>
      </c>
      <c r="F48" s="17">
        <f t="shared" si="1"/>
        <v>768263.54</v>
      </c>
      <c r="G48" s="17">
        <f t="shared" ref="G48" si="6">SUM(G49:G57)</f>
        <v>0</v>
      </c>
      <c r="H48" s="17">
        <f>SUM(H49:H58)</f>
        <v>770633.31</v>
      </c>
      <c r="I48" s="17">
        <f t="shared" si="0"/>
        <v>768263.54</v>
      </c>
      <c r="J48" s="21"/>
    </row>
    <row r="49" spans="2:10" x14ac:dyDescent="0.3">
      <c r="B49" s="18"/>
      <c r="C49" s="19" t="s">
        <v>54</v>
      </c>
      <c r="D49" s="20">
        <v>0</v>
      </c>
      <c r="E49" s="20">
        <v>158687.15</v>
      </c>
      <c r="F49" s="20">
        <f>+D49+E49</f>
        <v>158687.15</v>
      </c>
      <c r="G49" s="20">
        <v>0</v>
      </c>
      <c r="H49" s="20">
        <f>+'[1]BC-19'!G1215</f>
        <v>158687.15</v>
      </c>
      <c r="I49" s="20">
        <f t="shared" si="0"/>
        <v>158687.15</v>
      </c>
      <c r="J49" s="21"/>
    </row>
    <row r="50" spans="2:10" x14ac:dyDescent="0.3">
      <c r="B50" s="18"/>
      <c r="C50" s="19" t="s">
        <v>55</v>
      </c>
      <c r="D50" s="20">
        <v>0</v>
      </c>
      <c r="E50" s="20">
        <v>152618.22</v>
      </c>
      <c r="F50" s="20">
        <f t="shared" ref="F50:F58" si="7">+D50+E50</f>
        <v>152618.22</v>
      </c>
      <c r="G50" s="20">
        <v>0</v>
      </c>
      <c r="H50" s="20">
        <f>+'[1]BC-19'!G1222</f>
        <v>152618.22</v>
      </c>
      <c r="I50" s="20">
        <f t="shared" si="0"/>
        <v>152618.22</v>
      </c>
      <c r="J50" s="21"/>
    </row>
    <row r="51" spans="2:10" x14ac:dyDescent="0.3">
      <c r="B51" s="18"/>
      <c r="C51" s="19" t="s">
        <v>56</v>
      </c>
      <c r="D51" s="20">
        <v>0</v>
      </c>
      <c r="E51" s="20">
        <v>0</v>
      </c>
      <c r="F51" s="20">
        <f t="shared" si="7"/>
        <v>0</v>
      </c>
      <c r="G51" s="20">
        <v>0</v>
      </c>
      <c r="H51" s="20">
        <f>+'[1]BC-19'!G1227</f>
        <v>0</v>
      </c>
      <c r="I51" s="20">
        <f t="shared" si="0"/>
        <v>0</v>
      </c>
      <c r="J51" s="21"/>
    </row>
    <row r="52" spans="2:10" x14ac:dyDescent="0.3">
      <c r="B52" s="18"/>
      <c r="C52" s="19" t="s">
        <v>57</v>
      </c>
      <c r="D52" s="20">
        <v>0</v>
      </c>
      <c r="E52" s="20">
        <v>438795.38</v>
      </c>
      <c r="F52" s="20">
        <f t="shared" si="7"/>
        <v>438795.38</v>
      </c>
      <c r="G52" s="20">
        <v>0</v>
      </c>
      <c r="H52" s="20">
        <f>+'[1]BC-19'!G1228</f>
        <v>438795.38</v>
      </c>
      <c r="I52" s="20">
        <f t="shared" si="0"/>
        <v>438795.38</v>
      </c>
      <c r="J52" s="21"/>
    </row>
    <row r="53" spans="2:10" x14ac:dyDescent="0.3">
      <c r="B53" s="18"/>
      <c r="C53" s="19" t="s">
        <v>58</v>
      </c>
      <c r="D53" s="20">
        <v>0</v>
      </c>
      <c r="E53" s="20">
        <v>0</v>
      </c>
      <c r="F53" s="20">
        <f t="shared" si="7"/>
        <v>0</v>
      </c>
      <c r="G53" s="20">
        <v>0</v>
      </c>
      <c r="H53" s="20">
        <f>+'[1]BC-19'!G1232</f>
        <v>0</v>
      </c>
      <c r="I53" s="20">
        <f t="shared" si="0"/>
        <v>0</v>
      </c>
      <c r="J53" s="21"/>
    </row>
    <row r="54" spans="2:10" x14ac:dyDescent="0.3">
      <c r="B54" s="18"/>
      <c r="C54" s="19" t="s">
        <v>59</v>
      </c>
      <c r="D54" s="20">
        <v>0</v>
      </c>
      <c r="E54" s="20">
        <v>17206.669999999998</v>
      </c>
      <c r="F54" s="20">
        <f t="shared" si="7"/>
        <v>17206.669999999998</v>
      </c>
      <c r="G54" s="20">
        <v>0</v>
      </c>
      <c r="H54" s="20">
        <f>+'[1]BC-19'!G1233</f>
        <v>17206.669999999998</v>
      </c>
      <c r="I54" s="20">
        <f t="shared" si="0"/>
        <v>17206.669999999998</v>
      </c>
    </row>
    <row r="55" spans="2:10" x14ac:dyDescent="0.3">
      <c r="B55" s="18"/>
      <c r="C55" s="19" t="s">
        <v>60</v>
      </c>
      <c r="D55" s="20">
        <v>0</v>
      </c>
      <c r="E55" s="20">
        <v>0</v>
      </c>
      <c r="F55" s="20">
        <f t="shared" si="7"/>
        <v>0</v>
      </c>
      <c r="G55" s="20">
        <v>0</v>
      </c>
      <c r="H55" s="20">
        <v>0</v>
      </c>
      <c r="I55" s="20">
        <f t="shared" si="0"/>
        <v>0</v>
      </c>
    </row>
    <row r="56" spans="2:10" x14ac:dyDescent="0.3">
      <c r="B56" s="18"/>
      <c r="C56" s="19" t="s">
        <v>61</v>
      </c>
      <c r="D56" s="20">
        <v>0</v>
      </c>
      <c r="E56" s="20">
        <v>0</v>
      </c>
      <c r="F56" s="20">
        <f t="shared" si="7"/>
        <v>0</v>
      </c>
      <c r="G56" s="20">
        <v>0</v>
      </c>
      <c r="H56" s="20">
        <v>0</v>
      </c>
      <c r="I56" s="20">
        <f t="shared" si="0"/>
        <v>0</v>
      </c>
    </row>
    <row r="57" spans="2:10" x14ac:dyDescent="0.3">
      <c r="B57" s="18"/>
      <c r="C57" s="19" t="s">
        <v>62</v>
      </c>
      <c r="D57" s="20">
        <v>0</v>
      </c>
      <c r="E57" s="20">
        <v>956.12</v>
      </c>
      <c r="F57" s="20">
        <f t="shared" si="7"/>
        <v>956.12</v>
      </c>
      <c r="G57" s="20">
        <v>0</v>
      </c>
      <c r="H57" s="20">
        <f>+'[1]BC-19'!G1243</f>
        <v>956.12</v>
      </c>
      <c r="I57" s="20">
        <f t="shared" si="0"/>
        <v>956.12</v>
      </c>
    </row>
    <row r="58" spans="2:10" x14ac:dyDescent="0.3">
      <c r="B58" s="18"/>
      <c r="C58" s="19" t="s">
        <v>63</v>
      </c>
      <c r="D58" s="20">
        <v>0</v>
      </c>
      <c r="E58" s="20">
        <v>2369.77</v>
      </c>
      <c r="F58" s="20">
        <f t="shared" si="7"/>
        <v>2369.77</v>
      </c>
      <c r="G58" s="20">
        <v>0</v>
      </c>
      <c r="H58" s="20">
        <f>+'[1]BC-19'!G1256</f>
        <v>2369.77</v>
      </c>
      <c r="I58" s="20">
        <f t="shared" si="0"/>
        <v>2369.77</v>
      </c>
    </row>
    <row r="59" spans="2:10" x14ac:dyDescent="0.3">
      <c r="B59" s="15" t="s">
        <v>64</v>
      </c>
      <c r="C59" s="16"/>
      <c r="D59" s="17">
        <f>SUM(D60:D62)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2:10" x14ac:dyDescent="0.3">
      <c r="B60" s="18"/>
      <c r="C60" s="19" t="s">
        <v>65</v>
      </c>
      <c r="D60" s="20">
        <v>0</v>
      </c>
      <c r="E60" s="20">
        <v>0</v>
      </c>
      <c r="F60" s="20">
        <f t="shared" si="1"/>
        <v>0</v>
      </c>
      <c r="G60" s="20">
        <v>0</v>
      </c>
      <c r="H60" s="20">
        <f>+G60</f>
        <v>0</v>
      </c>
      <c r="I60" s="20">
        <f t="shared" si="0"/>
        <v>0</v>
      </c>
    </row>
    <row r="61" spans="2:10" x14ac:dyDescent="0.3">
      <c r="B61" s="18"/>
      <c r="C61" s="19" t="s">
        <v>66</v>
      </c>
      <c r="D61" s="20">
        <v>0</v>
      </c>
      <c r="E61" s="20">
        <v>0</v>
      </c>
      <c r="F61" s="20">
        <f t="shared" si="1"/>
        <v>0</v>
      </c>
      <c r="G61" s="20">
        <v>0</v>
      </c>
      <c r="H61" s="20">
        <f t="shared" ref="H61:H62" si="8">+G61</f>
        <v>0</v>
      </c>
      <c r="I61" s="20">
        <f t="shared" si="0"/>
        <v>0</v>
      </c>
    </row>
    <row r="62" spans="2:10" x14ac:dyDescent="0.3">
      <c r="B62" s="18"/>
      <c r="C62" s="19" t="s">
        <v>67</v>
      </c>
      <c r="D62" s="20">
        <v>0</v>
      </c>
      <c r="E62" s="20">
        <v>0</v>
      </c>
      <c r="F62" s="20">
        <f t="shared" si="1"/>
        <v>0</v>
      </c>
      <c r="G62" s="20">
        <v>0</v>
      </c>
      <c r="H62" s="20">
        <f t="shared" si="8"/>
        <v>0</v>
      </c>
      <c r="I62" s="20">
        <f t="shared" si="0"/>
        <v>0</v>
      </c>
    </row>
    <row r="63" spans="2:10" x14ac:dyDescent="0.3">
      <c r="B63" s="15" t="s">
        <v>68</v>
      </c>
      <c r="C63" s="16"/>
      <c r="D63" s="17">
        <v>0</v>
      </c>
      <c r="E63" s="17">
        <v>0</v>
      </c>
      <c r="F63" s="17">
        <f t="shared" si="1"/>
        <v>0</v>
      </c>
      <c r="G63" s="17">
        <f t="shared" ref="G63:H63" si="9">SUM(G64:G70)</f>
        <v>0</v>
      </c>
      <c r="H63" s="17">
        <f t="shared" si="9"/>
        <v>0</v>
      </c>
      <c r="I63" s="17">
        <f t="shared" si="0"/>
        <v>0</v>
      </c>
    </row>
    <row r="64" spans="2:10" x14ac:dyDescent="0.3">
      <c r="B64" s="18"/>
      <c r="C64" s="19" t="s">
        <v>69</v>
      </c>
      <c r="D64" s="20">
        <v>0</v>
      </c>
      <c r="E64" s="20">
        <v>0</v>
      </c>
      <c r="F64" s="20">
        <f t="shared" si="1"/>
        <v>0</v>
      </c>
      <c r="G64" s="20">
        <v>0</v>
      </c>
      <c r="H64" s="20">
        <f>+G64</f>
        <v>0</v>
      </c>
      <c r="I64" s="20">
        <f t="shared" si="0"/>
        <v>0</v>
      </c>
    </row>
    <row r="65" spans="2:9" x14ac:dyDescent="0.3">
      <c r="B65" s="18"/>
      <c r="C65" s="19" t="s">
        <v>70</v>
      </c>
      <c r="D65" s="20">
        <v>0</v>
      </c>
      <c r="E65" s="20">
        <v>0</v>
      </c>
      <c r="F65" s="20">
        <f t="shared" si="1"/>
        <v>0</v>
      </c>
      <c r="G65" s="20">
        <v>0</v>
      </c>
      <c r="H65" s="20">
        <f t="shared" ref="H65:H69" si="10">+G65</f>
        <v>0</v>
      </c>
      <c r="I65" s="20">
        <f t="shared" si="0"/>
        <v>0</v>
      </c>
    </row>
    <row r="66" spans="2:9" x14ac:dyDescent="0.3">
      <c r="B66" s="18"/>
      <c r="C66" s="19" t="s">
        <v>71</v>
      </c>
      <c r="D66" s="20">
        <v>0</v>
      </c>
      <c r="E66" s="20">
        <v>0</v>
      </c>
      <c r="F66" s="20">
        <f t="shared" si="1"/>
        <v>0</v>
      </c>
      <c r="G66" s="20">
        <v>0</v>
      </c>
      <c r="H66" s="20">
        <f t="shared" si="10"/>
        <v>0</v>
      </c>
      <c r="I66" s="20">
        <f t="shared" si="0"/>
        <v>0</v>
      </c>
    </row>
    <row r="67" spans="2:9" x14ac:dyDescent="0.3">
      <c r="B67" s="18"/>
      <c r="C67" s="19" t="s">
        <v>72</v>
      </c>
      <c r="D67" s="20">
        <v>0</v>
      </c>
      <c r="E67" s="20">
        <v>0</v>
      </c>
      <c r="F67" s="20">
        <f t="shared" si="1"/>
        <v>0</v>
      </c>
      <c r="G67" s="20">
        <v>0</v>
      </c>
      <c r="H67" s="20">
        <f t="shared" si="10"/>
        <v>0</v>
      </c>
      <c r="I67" s="20">
        <f t="shared" si="0"/>
        <v>0</v>
      </c>
    </row>
    <row r="68" spans="2:9" x14ac:dyDescent="0.3">
      <c r="B68" s="18"/>
      <c r="C68" s="19" t="s">
        <v>73</v>
      </c>
      <c r="D68" s="20">
        <v>0</v>
      </c>
      <c r="E68" s="20">
        <v>0</v>
      </c>
      <c r="F68" s="20">
        <f t="shared" si="1"/>
        <v>0</v>
      </c>
      <c r="G68" s="20">
        <v>0</v>
      </c>
      <c r="H68" s="20">
        <f t="shared" si="10"/>
        <v>0</v>
      </c>
      <c r="I68" s="20">
        <f t="shared" si="0"/>
        <v>0</v>
      </c>
    </row>
    <row r="69" spans="2:9" x14ac:dyDescent="0.3">
      <c r="B69" s="18"/>
      <c r="C69" s="19" t="s">
        <v>74</v>
      </c>
      <c r="D69" s="20">
        <v>0</v>
      </c>
      <c r="E69" s="20">
        <v>0</v>
      </c>
      <c r="F69" s="20">
        <f t="shared" si="1"/>
        <v>0</v>
      </c>
      <c r="G69" s="20">
        <v>0</v>
      </c>
      <c r="H69" s="20">
        <f t="shared" si="10"/>
        <v>0</v>
      </c>
      <c r="I69" s="20">
        <f t="shared" si="0"/>
        <v>0</v>
      </c>
    </row>
    <row r="70" spans="2:9" x14ac:dyDescent="0.3">
      <c r="B70" s="18"/>
      <c r="C70" s="19" t="s">
        <v>75</v>
      </c>
      <c r="D70" s="20">
        <v>0</v>
      </c>
      <c r="E70" s="20">
        <v>0</v>
      </c>
      <c r="F70" s="20">
        <f t="shared" si="1"/>
        <v>0</v>
      </c>
      <c r="G70" s="20">
        <v>0</v>
      </c>
      <c r="H70" s="20">
        <f>+G70</f>
        <v>0</v>
      </c>
      <c r="I70" s="20">
        <f t="shared" si="0"/>
        <v>0</v>
      </c>
    </row>
    <row r="71" spans="2:9" x14ac:dyDescent="0.3">
      <c r="B71" s="15" t="s">
        <v>76</v>
      </c>
      <c r="C71" s="16"/>
      <c r="D71" s="17">
        <f>SUM(D72:D74)</f>
        <v>0</v>
      </c>
      <c r="E71" s="17">
        <f>SUM(E72:E74)</f>
        <v>11500000</v>
      </c>
      <c r="F71" s="17">
        <f t="shared" si="1"/>
        <v>11500000</v>
      </c>
      <c r="G71" s="17">
        <f t="shared" ref="G71:H71" si="11">SUM(G72:G74)</f>
        <v>0</v>
      </c>
      <c r="H71" s="17">
        <f t="shared" si="11"/>
        <v>3930320.79</v>
      </c>
      <c r="I71" s="17">
        <f t="shared" si="0"/>
        <v>11500000</v>
      </c>
    </row>
    <row r="72" spans="2:9" x14ac:dyDescent="0.3">
      <c r="B72" s="18"/>
      <c r="C72" s="19" t="s">
        <v>77</v>
      </c>
      <c r="D72" s="20">
        <v>0</v>
      </c>
      <c r="E72" s="20">
        <v>0</v>
      </c>
      <c r="F72" s="20">
        <f t="shared" si="1"/>
        <v>0</v>
      </c>
      <c r="G72" s="20">
        <v>0</v>
      </c>
      <c r="H72" s="20">
        <f>+'[1]BC-19'!G1203</f>
        <v>0</v>
      </c>
      <c r="I72" s="20">
        <f t="shared" si="0"/>
        <v>0</v>
      </c>
    </row>
    <row r="73" spans="2:9" x14ac:dyDescent="0.3">
      <c r="B73" s="18"/>
      <c r="C73" s="19" t="s">
        <v>78</v>
      </c>
      <c r="D73" s="20">
        <v>0</v>
      </c>
      <c r="E73" s="20">
        <v>0</v>
      </c>
      <c r="F73" s="20">
        <f t="shared" si="1"/>
        <v>0</v>
      </c>
      <c r="G73" s="20">
        <v>0</v>
      </c>
      <c r="H73" s="20">
        <f>+'[1]BC-19'!G1204</f>
        <v>0</v>
      </c>
      <c r="I73" s="20">
        <f t="shared" si="0"/>
        <v>0</v>
      </c>
    </row>
    <row r="74" spans="2:9" x14ac:dyDescent="0.3">
      <c r="B74" s="18"/>
      <c r="C74" s="19" t="s">
        <v>79</v>
      </c>
      <c r="D74" s="20">
        <v>0</v>
      </c>
      <c r="E74" s="20">
        <v>11500000</v>
      </c>
      <c r="F74" s="20">
        <f t="shared" si="1"/>
        <v>11500000</v>
      </c>
      <c r="G74" s="20">
        <f>+'[1]BC-19'!H484+'[1]BC-19'!H487</f>
        <v>0</v>
      </c>
      <c r="H74" s="20">
        <f>+'[1]BC-19'!G1205</f>
        <v>3930320.79</v>
      </c>
      <c r="I74" s="20">
        <f t="shared" si="0"/>
        <v>11500000</v>
      </c>
    </row>
    <row r="75" spans="2:9" x14ac:dyDescent="0.3">
      <c r="B75" s="15" t="s">
        <v>80</v>
      </c>
      <c r="C75" s="16"/>
      <c r="D75" s="17">
        <f>SUM(D76:D82)</f>
        <v>0</v>
      </c>
      <c r="E75" s="17">
        <f t="shared" ref="E75" si="12">SUM(E76:E82)</f>
        <v>0</v>
      </c>
      <c r="F75" s="17">
        <f t="shared" si="1"/>
        <v>0</v>
      </c>
      <c r="G75" s="17">
        <f t="shared" ref="G75:H75" si="13">SUM(G76:G82)</f>
        <v>0</v>
      </c>
      <c r="H75" s="17">
        <f t="shared" si="13"/>
        <v>0</v>
      </c>
      <c r="I75" s="17">
        <f t="shared" si="0"/>
        <v>0</v>
      </c>
    </row>
    <row r="76" spans="2:9" x14ac:dyDescent="0.3">
      <c r="B76" s="18"/>
      <c r="C76" s="19" t="s">
        <v>81</v>
      </c>
      <c r="D76" s="20">
        <v>0</v>
      </c>
      <c r="E76" s="20">
        <v>0</v>
      </c>
      <c r="F76" s="20">
        <f t="shared" ref="F76:F82" si="14">+D76+E76</f>
        <v>0</v>
      </c>
      <c r="G76" s="20">
        <v>0</v>
      </c>
      <c r="H76" s="20">
        <f t="shared" ref="H76:H82" si="15">+G76</f>
        <v>0</v>
      </c>
      <c r="I76" s="20">
        <f t="shared" ref="I76:I82" si="16">+F76-G76</f>
        <v>0</v>
      </c>
    </row>
    <row r="77" spans="2:9" x14ac:dyDescent="0.3">
      <c r="B77" s="18"/>
      <c r="C77" s="19" t="s">
        <v>82</v>
      </c>
      <c r="D77" s="20">
        <v>0</v>
      </c>
      <c r="E77" s="20">
        <v>0</v>
      </c>
      <c r="F77" s="20">
        <f t="shared" si="14"/>
        <v>0</v>
      </c>
      <c r="G77" s="20">
        <v>0</v>
      </c>
      <c r="H77" s="20">
        <f t="shared" si="15"/>
        <v>0</v>
      </c>
      <c r="I77" s="20">
        <f t="shared" si="16"/>
        <v>0</v>
      </c>
    </row>
    <row r="78" spans="2:9" x14ac:dyDescent="0.3">
      <c r="B78" s="18"/>
      <c r="C78" s="19" t="s">
        <v>83</v>
      </c>
      <c r="D78" s="20">
        <v>0</v>
      </c>
      <c r="E78" s="20">
        <v>0</v>
      </c>
      <c r="F78" s="20">
        <f t="shared" si="14"/>
        <v>0</v>
      </c>
      <c r="G78" s="20">
        <v>0</v>
      </c>
      <c r="H78" s="20">
        <f t="shared" si="15"/>
        <v>0</v>
      </c>
      <c r="I78" s="20">
        <f t="shared" si="16"/>
        <v>0</v>
      </c>
    </row>
    <row r="79" spans="2:9" x14ac:dyDescent="0.3">
      <c r="B79" s="18"/>
      <c r="C79" s="19" t="s">
        <v>84</v>
      </c>
      <c r="D79" s="20">
        <v>0</v>
      </c>
      <c r="E79" s="20">
        <v>0</v>
      </c>
      <c r="F79" s="20">
        <f t="shared" si="14"/>
        <v>0</v>
      </c>
      <c r="G79" s="20">
        <v>0</v>
      </c>
      <c r="H79" s="20">
        <f t="shared" si="15"/>
        <v>0</v>
      </c>
      <c r="I79" s="20">
        <f t="shared" si="16"/>
        <v>0</v>
      </c>
    </row>
    <row r="80" spans="2:9" x14ac:dyDescent="0.3">
      <c r="B80" s="18"/>
      <c r="C80" s="19" t="s">
        <v>85</v>
      </c>
      <c r="D80" s="20">
        <v>0</v>
      </c>
      <c r="E80" s="20">
        <v>0</v>
      </c>
      <c r="F80" s="20">
        <f t="shared" si="14"/>
        <v>0</v>
      </c>
      <c r="G80" s="20">
        <v>0</v>
      </c>
      <c r="H80" s="20">
        <f t="shared" si="15"/>
        <v>0</v>
      </c>
      <c r="I80" s="20">
        <f t="shared" si="16"/>
        <v>0</v>
      </c>
    </row>
    <row r="81" spans="1:12" x14ac:dyDescent="0.3">
      <c r="B81" s="18"/>
      <c r="C81" s="19" t="s">
        <v>86</v>
      </c>
      <c r="D81" s="20">
        <v>0</v>
      </c>
      <c r="E81" s="20">
        <v>0</v>
      </c>
      <c r="F81" s="20">
        <f t="shared" si="14"/>
        <v>0</v>
      </c>
      <c r="G81" s="20">
        <v>0</v>
      </c>
      <c r="H81" s="20">
        <f t="shared" si="15"/>
        <v>0</v>
      </c>
      <c r="I81" s="20">
        <f t="shared" si="16"/>
        <v>0</v>
      </c>
    </row>
    <row r="82" spans="1:12" x14ac:dyDescent="0.3">
      <c r="B82" s="18"/>
      <c r="C82" s="19" t="s">
        <v>87</v>
      </c>
      <c r="D82" s="20">
        <v>0</v>
      </c>
      <c r="E82" s="20">
        <v>0</v>
      </c>
      <c r="F82" s="20">
        <f t="shared" si="14"/>
        <v>0</v>
      </c>
      <c r="G82" s="20">
        <v>0</v>
      </c>
      <c r="H82" s="20">
        <f t="shared" si="15"/>
        <v>0</v>
      </c>
      <c r="I82" s="20">
        <f t="shared" si="16"/>
        <v>0</v>
      </c>
    </row>
    <row r="83" spans="1:12" s="28" customFormat="1" x14ac:dyDescent="0.3">
      <c r="A83" s="24"/>
      <c r="B83" s="25"/>
      <c r="C83" s="26" t="s">
        <v>88</v>
      </c>
      <c r="D83" s="27">
        <f>+D10+D18+D28+D38+D48+D59+D63+D71+D75</f>
        <v>6958925.7800000012</v>
      </c>
      <c r="E83" s="27">
        <f>+E10+E18+E28+E38+E48+E71</f>
        <v>25537728.050000001</v>
      </c>
      <c r="F83" s="27">
        <f>+F10+F18+F28+F38+F48+F59+F63+F71+F75</f>
        <v>32496653.829999998</v>
      </c>
      <c r="G83" s="27">
        <f>+G10+G18+G28+G38+G48+G59+G63+G71+G75</f>
        <v>2513844.29</v>
      </c>
      <c r="H83" s="27">
        <f>+H10+H18+H28+H38+H48+H59+H63+H71+H75</f>
        <v>12305308.719999999</v>
      </c>
      <c r="I83" s="27">
        <f>+I10+I18+I28+I38+I48+I59+I63+I71+I75</f>
        <v>29982809.539999999</v>
      </c>
      <c r="J83" s="24"/>
    </row>
    <row r="85" spans="1:12" ht="15.6" x14ac:dyDescent="0.3">
      <c r="D85" s="30" t="str">
        <f>IF([1]CAdmon!D22=[1]COG!D83," ","ERROR")</f>
        <v xml:space="preserve"> </v>
      </c>
      <c r="E85" s="30" t="str">
        <f>IF([1]CAdmon!E22=[1]COG!E83," ","ERROR")</f>
        <v xml:space="preserve"> </v>
      </c>
      <c r="F85" s="30" t="str">
        <f>IF([1]CAdmon!F22=[1]COG!F83," ","ERROR")</f>
        <v xml:space="preserve"> </v>
      </c>
      <c r="G85" s="30" t="str">
        <f>IF([1]CAdmon!G22=[1]COG!G83," ","ERROR")</f>
        <v xml:space="preserve"> </v>
      </c>
      <c r="H85" s="30" t="str">
        <f>IF([1]CAdmon!H22=[1]COG!H83," ","ERROR")</f>
        <v xml:space="preserve"> </v>
      </c>
      <c r="I85" s="30" t="str">
        <f>IF([1]CAdmon!I22=[1]COG!I83," ","ERROR")</f>
        <v xml:space="preserve"> </v>
      </c>
      <c r="L85" s="23"/>
    </row>
    <row r="86" spans="1:12" x14ac:dyDescent="0.3">
      <c r="E86" s="31"/>
      <c r="F86" s="32"/>
      <c r="G86" s="31"/>
      <c r="I86" s="31"/>
    </row>
    <row r="87" spans="1:12" x14ac:dyDescent="0.3">
      <c r="D87" s="31"/>
      <c r="E87" s="31"/>
      <c r="F87" s="31"/>
      <c r="G87" s="31"/>
      <c r="H87" s="31"/>
      <c r="I87" s="31"/>
    </row>
    <row r="88" spans="1:12" x14ac:dyDescent="0.3">
      <c r="E88" s="33"/>
    </row>
    <row r="89" spans="1:12" x14ac:dyDescent="0.3">
      <c r="E89" s="31"/>
    </row>
  </sheetData>
  <mergeCells count="17">
    <mergeCell ref="B63:C63"/>
    <mergeCell ref="B71:C71"/>
    <mergeCell ref="B75:C75"/>
    <mergeCell ref="B10:C10"/>
    <mergeCell ref="B18:C18"/>
    <mergeCell ref="B28:C28"/>
    <mergeCell ref="B38:C38"/>
    <mergeCell ref="B48:C48"/>
    <mergeCell ref="B59:C59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2020-04-15T19:24:08Z</dcterms:created>
  <dcterms:modified xsi:type="dcterms:W3CDTF">2020-04-15T19:24:13Z</dcterms:modified>
</cp:coreProperties>
</file>